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tabRatio="615" activeTab="0"/>
  </bookViews>
  <sheets>
    <sheet name="hc1 PMR" sheetId="1" r:id="rId1"/>
    <sheet name="hc1 PMR BM" sheetId="2" r:id="rId2"/>
    <sheet name="hc1 PMR DAERAH" sheetId="3" r:id="rId3"/>
    <sheet name="hc1 SPM" sheetId="4" r:id="rId4"/>
    <sheet name="hc1 SPM BM" sheetId="5" r:id="rId5"/>
    <sheet name="hc1 SPM Daerah" sheetId="6" r:id="rId6"/>
  </sheets>
  <definedNames/>
  <calcPr fullCalcOnLoad="1"/>
</workbook>
</file>

<file path=xl/comments1.xml><?xml version="1.0" encoding="utf-8"?>
<comments xmlns="http://schemas.openxmlformats.org/spreadsheetml/2006/main">
  <authors>
    <author>Kementerian Pendidikan Malaysia</author>
  </authors>
  <commentLis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2.xml><?xml version="1.0" encoding="utf-8"?>
<comments xmlns="http://schemas.openxmlformats.org/spreadsheetml/2006/main">
  <authors>
    <author>Kementerian Pendidikan Malaysia</author>
  </authors>
  <commentLis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3.xml><?xml version="1.0" encoding="utf-8"?>
<comments xmlns="http://schemas.openxmlformats.org/spreadsheetml/2006/main">
  <authors>
    <author>Kementerian Pendidikan Malaysia</author>
  </authors>
  <commentLis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4.xml><?xml version="1.0" encoding="utf-8"?>
<comments xmlns="http://schemas.openxmlformats.org/spreadsheetml/2006/main">
  <authors>
    <author>Kementerian Pendidikan Malaysia</author>
  </authors>
  <commentLis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5.xml><?xml version="1.0" encoding="utf-8"?>
<comments xmlns="http://schemas.openxmlformats.org/spreadsheetml/2006/main">
  <authors>
    <author>Kementerian Pendidikan Malaysia</author>
  </authors>
  <commentLis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6.xml><?xml version="1.0" encoding="utf-8"?>
<comments xmlns="http://schemas.openxmlformats.org/spreadsheetml/2006/main">
  <authors>
    <author>Kementerian Pendidikan Malaysia</author>
  </authors>
  <commentLis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berlorek dengan angka dipalang,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sharedStrings.xml><?xml version="1.0" encoding="utf-8"?>
<sst xmlns="http://schemas.openxmlformats.org/spreadsheetml/2006/main" count="274" uniqueCount="70">
  <si>
    <t>PENILAIAN/UJIAN</t>
  </si>
  <si>
    <t>A</t>
  </si>
  <si>
    <t>B</t>
  </si>
  <si>
    <t>C</t>
  </si>
  <si>
    <t>LULUS</t>
  </si>
  <si>
    <t>D</t>
  </si>
  <si>
    <t>E</t>
  </si>
  <si>
    <t>GP</t>
  </si>
  <si>
    <t>a.</t>
  </si>
  <si>
    <t>b.</t>
  </si>
  <si>
    <t>c.</t>
  </si>
  <si>
    <t>d.</t>
  </si>
  <si>
    <t>e.</t>
  </si>
  <si>
    <t>f.</t>
  </si>
  <si>
    <t>g.</t>
  </si>
  <si>
    <t>ETR (kiraan)</t>
  </si>
  <si>
    <t>h.</t>
  </si>
  <si>
    <t>ETR (pindaan)</t>
  </si>
  <si>
    <t>i.</t>
  </si>
  <si>
    <t>Pep. Terbaik</t>
  </si>
  <si>
    <t>Pep. Akhir</t>
  </si>
  <si>
    <t>TOV</t>
  </si>
  <si>
    <t>ETR1</t>
  </si>
  <si>
    <t>ETR2</t>
  </si>
  <si>
    <t>JUMLAH MURID</t>
  </si>
  <si>
    <t>BIL.</t>
  </si>
  <si>
    <t>Perbezaan
TOV - ETR</t>
  </si>
  <si>
    <t>SEKOLAH :</t>
  </si>
  <si>
    <t xml:space="preserve">SASARAN MATA PELAJARAN MENGIKUT PANITIA </t>
  </si>
  <si>
    <r>
      <t>HEADCOUNT</t>
    </r>
    <r>
      <rPr>
        <sz val="12"/>
        <rFont val="Arial"/>
        <family val="2"/>
      </rPr>
      <t xml:space="preserve"> PENCAPAIAN KESELURUHAN MATA PELAJARAN</t>
    </r>
  </si>
  <si>
    <t xml:space="preserve">MATA PELAJARAN:  </t>
  </si>
  <si>
    <t>Borang HC1</t>
  </si>
  <si>
    <t>T.Tangan &amp; Cap</t>
  </si>
  <si>
    <t>KOD SEK.:</t>
  </si>
  <si>
    <t>Tarikh:</t>
  </si>
  <si>
    <t>OTI1 = TOV + (ETR-TOV)x 1/4</t>
  </si>
  <si>
    <t>OTI2 = TOV + (ETR-TOV)x 2/4</t>
  </si>
  <si>
    <t>OTI3 = TOV + (ETR-TOV)x 3/4</t>
  </si>
  <si>
    <r>
      <t xml:space="preserve">Peperiksaan PMR/PEP.  (Tahun </t>
    </r>
    <r>
      <rPr>
        <b/>
        <u val="single"/>
        <sz val="10"/>
        <rFont val="Times New Roman"/>
        <family val="1"/>
      </rPr>
      <t>_____</t>
    </r>
    <r>
      <rPr>
        <b/>
        <sz val="10"/>
        <rFont val="Times New Roman"/>
        <family val="1"/>
      </rPr>
      <t xml:space="preserve"> - terbaik)</t>
    </r>
  </si>
  <si>
    <t>SEKOLAH MENENGAH RENDAH DAERAH MANJUNG</t>
  </si>
  <si>
    <t>TINGKATAN :</t>
  </si>
  <si>
    <t>KESELURUHAN PMR 2008</t>
  </si>
  <si>
    <r>
      <t>TOV</t>
    </r>
    <r>
      <rPr>
        <b/>
        <sz val="10"/>
        <rFont val="Times New Roman"/>
        <family val="1"/>
      </rPr>
      <t xml:space="preserve"> [Peperiksaan Akhir Tkt. </t>
    </r>
    <r>
      <rPr>
        <b/>
        <u val="single"/>
        <sz val="10"/>
        <rFont val="Times New Roman"/>
        <family val="1"/>
      </rPr>
      <t>__</t>
    </r>
    <r>
      <rPr>
        <b/>
        <sz val="10"/>
        <rFont val="Times New Roman"/>
        <family val="1"/>
      </rPr>
      <t xml:space="preserve"> - </t>
    </r>
    <r>
      <rPr>
        <b/>
        <u val="single"/>
        <sz val="10"/>
        <rFont val="Times New Roman"/>
        <family val="1"/>
      </rPr>
      <t>____</t>
    </r>
    <r>
      <rPr>
        <b/>
        <sz val="10"/>
        <rFont val="Times New Roman"/>
        <family val="1"/>
      </rPr>
      <t xml:space="preserve">  ]</t>
    </r>
  </si>
  <si>
    <r>
      <t xml:space="preserve">[Peperiksaan Akhir
Tkt. </t>
    </r>
    <r>
      <rPr>
        <b/>
        <u val="single"/>
        <sz val="10"/>
        <rFont val="Times New Roman"/>
        <family val="1"/>
      </rPr>
      <t>__</t>
    </r>
    <r>
      <rPr>
        <b/>
        <sz val="10"/>
        <rFont val="Times New Roman"/>
        <family val="1"/>
      </rPr>
      <t xml:space="preserve"> - </t>
    </r>
    <r>
      <rPr>
        <b/>
        <u val="single"/>
        <sz val="10"/>
        <rFont val="Times New Roman"/>
        <family val="1"/>
      </rPr>
      <t>____</t>
    </r>
    <r>
      <rPr>
        <b/>
        <sz val="10"/>
        <rFont val="Times New Roman"/>
        <family val="1"/>
      </rPr>
      <t xml:space="preserve">  ]</t>
    </r>
  </si>
  <si>
    <t>KESELURUHAN SPM 2008</t>
  </si>
  <si>
    <t>BIL</t>
  </si>
  <si>
    <t>PENILAIAN / UJIAN</t>
  </si>
  <si>
    <t>Jum. Pljr</t>
  </si>
  <si>
    <t>1A</t>
  </si>
  <si>
    <t>2A</t>
  </si>
  <si>
    <t>3B</t>
  </si>
  <si>
    <t>4B</t>
  </si>
  <si>
    <t>5C</t>
  </si>
  <si>
    <t>6C</t>
  </si>
  <si>
    <t>7D</t>
  </si>
  <si>
    <t>8E</t>
  </si>
  <si>
    <t>9F</t>
  </si>
  <si>
    <t>OTI 1</t>
  </si>
  <si>
    <t>OTI 2</t>
  </si>
  <si>
    <t>OTI 3</t>
  </si>
  <si>
    <t>PERBEZAAN</t>
  </si>
  <si>
    <t>Thn terbaik</t>
  </si>
  <si>
    <t>Pep</t>
  </si>
  <si>
    <r>
      <t xml:space="preserve">Peperiksaan SPM  (Tahun </t>
    </r>
    <r>
      <rPr>
        <b/>
        <u val="single"/>
        <sz val="10"/>
        <rFont val="Times New Roman"/>
        <family val="1"/>
      </rPr>
      <t>____</t>
    </r>
    <r>
      <rPr>
        <sz val="10"/>
        <rFont val="Times New Roman"/>
        <family val="1"/>
      </rPr>
      <t xml:space="preserve"> - terbaik)</t>
    </r>
  </si>
  <si>
    <r>
      <t xml:space="preserve">Peperiksaan Akhir Tahun Ting.    -  </t>
    </r>
    <r>
      <rPr>
        <b/>
        <u val="single"/>
        <sz val="10"/>
        <rFont val="Times New Roman"/>
        <family val="1"/>
      </rPr>
      <t>____</t>
    </r>
    <r>
      <rPr>
        <b/>
        <sz val="10"/>
        <rFont val="Times New Roman"/>
        <family val="1"/>
      </rPr>
      <t xml:space="preserve"> ]</t>
    </r>
  </si>
  <si>
    <r>
      <t>TOV</t>
    </r>
    <r>
      <rPr>
        <b/>
        <sz val="10"/>
        <rFont val="Times New Roman"/>
        <family val="1"/>
      </rPr>
      <t xml:space="preserve"> [Peperiksaan Akhir Tahun Ting.    - </t>
    </r>
    <r>
      <rPr>
        <b/>
        <u val="single"/>
        <sz val="10"/>
        <rFont val="Times New Roman"/>
        <family val="1"/>
      </rPr>
      <t>____</t>
    </r>
    <r>
      <rPr>
        <b/>
        <sz val="10"/>
        <rFont val="Times New Roman"/>
        <family val="1"/>
      </rPr>
      <t xml:space="preserve"> ]</t>
    </r>
  </si>
  <si>
    <t>BAHASA MALAYSIA</t>
  </si>
  <si>
    <t>SMK SERI CONTOH</t>
  </si>
  <si>
    <t>AEA 1000</t>
  </si>
  <si>
    <t>SEJARAH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</si>
</sst>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409]dddd\,\ mmmm\ dd\,\ yyyy"/>
    <numFmt numFmtId="178" formatCode="[$-409]d\-mmm\-yy;@"/>
    <numFmt numFmtId="179" formatCode="[$-409]dd\-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vertical="center" wrapText="1"/>
    </xf>
    <xf numFmtId="1" fontId="29" fillId="24" borderId="18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vertical="center" wrapText="1"/>
    </xf>
    <xf numFmtId="1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7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2" fontId="22" fillId="0" borderId="28" xfId="0" applyNumberFormat="1" applyFont="1" applyBorder="1" applyAlignment="1">
      <alignment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29" xfId="0" applyBorder="1" applyAlignment="1">
      <alignment vertical="center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right" vertical="center"/>
    </xf>
    <xf numFmtId="0" fontId="23" fillId="24" borderId="30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vertical="center" wrapText="1"/>
    </xf>
    <xf numFmtId="1" fontId="29" fillId="24" borderId="30" xfId="0" applyNumberFormat="1" applyFont="1" applyFill="1" applyBorder="1" applyAlignment="1">
      <alignment horizontal="center" vertical="center" wrapText="1"/>
    </xf>
    <xf numFmtId="2" fontId="24" fillId="24" borderId="32" xfId="0" applyNumberFormat="1" applyFont="1" applyFill="1" applyBorder="1" applyAlignment="1">
      <alignment vertical="center" wrapText="1"/>
    </xf>
    <xf numFmtId="1" fontId="24" fillId="24" borderId="33" xfId="0" applyNumberFormat="1" applyFont="1" applyFill="1" applyBorder="1" applyAlignment="1">
      <alignment horizontal="center" vertical="center" wrapText="1"/>
    </xf>
    <xf numFmtId="2" fontId="24" fillId="24" borderId="34" xfId="0" applyNumberFormat="1" applyFont="1" applyFill="1" applyBorder="1" applyAlignment="1">
      <alignment vertical="center" wrapText="1"/>
    </xf>
    <xf numFmtId="2" fontId="24" fillId="24" borderId="35" xfId="0" applyNumberFormat="1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3" fillId="22" borderId="37" xfId="0" applyFont="1" applyFill="1" applyBorder="1" applyAlignment="1">
      <alignment horizontal="center" vertical="center" wrapText="1"/>
    </xf>
    <xf numFmtId="0" fontId="27" fillId="22" borderId="38" xfId="0" applyFont="1" applyFill="1" applyBorder="1" applyAlignment="1">
      <alignment vertical="center" wrapText="1"/>
    </xf>
    <xf numFmtId="2" fontId="24" fillId="22" borderId="39" xfId="0" applyNumberFormat="1" applyFont="1" applyFill="1" applyBorder="1" applyAlignment="1">
      <alignment horizontal="center" vertical="center" wrapText="1"/>
    </xf>
    <xf numFmtId="0" fontId="24" fillId="4" borderId="40" xfId="0" applyFont="1" applyFill="1" applyBorder="1" applyAlignment="1" applyProtection="1">
      <alignment horizontal="center" vertical="center" wrapText="1"/>
      <protection locked="0"/>
    </xf>
    <xf numFmtId="2" fontId="24" fillId="4" borderId="36" xfId="0" applyNumberFormat="1" applyFont="1" applyFill="1" applyBorder="1" applyAlignment="1">
      <alignment vertical="center" wrapText="1"/>
    </xf>
    <xf numFmtId="0" fontId="24" fillId="4" borderId="41" xfId="0" applyFont="1" applyFill="1" applyBorder="1" applyAlignment="1">
      <alignment horizontal="center" vertical="center" wrapText="1"/>
    </xf>
    <xf numFmtId="2" fontId="24" fillId="4" borderId="42" xfId="0" applyNumberFormat="1" applyFont="1" applyFill="1" applyBorder="1" applyAlignment="1">
      <alignment vertical="center" wrapText="1"/>
    </xf>
    <xf numFmtId="2" fontId="24" fillId="4" borderId="43" xfId="0" applyNumberFormat="1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vertical="center" wrapText="1"/>
    </xf>
    <xf numFmtId="0" fontId="24" fillId="4" borderId="44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horizontal="center" vertical="center" wrapText="1"/>
    </xf>
    <xf numFmtId="1" fontId="29" fillId="24" borderId="13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vertical="center" wrapText="1"/>
    </xf>
    <xf numFmtId="1" fontId="24" fillId="24" borderId="15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0" fontId="23" fillId="11" borderId="45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vertical="center" wrapText="1"/>
    </xf>
    <xf numFmtId="0" fontId="24" fillId="11" borderId="46" xfId="0" applyFont="1" applyFill="1" applyBorder="1" applyAlignment="1" applyProtection="1">
      <alignment horizontal="center" vertical="center" wrapText="1"/>
      <protection locked="0"/>
    </xf>
    <xf numFmtId="0" fontId="24" fillId="11" borderId="47" xfId="0" applyFont="1" applyFill="1" applyBorder="1" applyAlignment="1" applyProtection="1">
      <alignment horizontal="center" vertical="center" wrapText="1"/>
      <protection locked="0"/>
    </xf>
    <xf numFmtId="2" fontId="24" fillId="11" borderId="48" xfId="0" applyNumberFormat="1" applyFont="1" applyFill="1" applyBorder="1" applyAlignment="1">
      <alignment vertical="center" wrapText="1"/>
    </xf>
    <xf numFmtId="0" fontId="24" fillId="11" borderId="49" xfId="0" applyFont="1" applyFill="1" applyBorder="1" applyAlignment="1">
      <alignment horizontal="center" vertical="center" wrapText="1"/>
    </xf>
    <xf numFmtId="2" fontId="24" fillId="11" borderId="50" xfId="0" applyNumberFormat="1" applyFont="1" applyFill="1" applyBorder="1" applyAlignment="1">
      <alignment vertical="center" wrapText="1"/>
    </xf>
    <xf numFmtId="2" fontId="24" fillId="11" borderId="51" xfId="0" applyNumberFormat="1" applyFont="1" applyFill="1" applyBorder="1" applyAlignment="1">
      <alignment horizontal="center" vertical="center" wrapText="1"/>
    </xf>
    <xf numFmtId="0" fontId="24" fillId="22" borderId="38" xfId="0" applyFont="1" applyFill="1" applyBorder="1" applyAlignment="1">
      <alignment horizontal="center" vertical="center" wrapText="1"/>
    </xf>
    <xf numFmtId="0" fontId="24" fillId="22" borderId="37" xfId="0" applyFont="1" applyFill="1" applyBorder="1" applyAlignment="1" applyProtection="1">
      <alignment horizontal="center" vertical="center" wrapText="1"/>
      <protection locked="0"/>
    </xf>
    <xf numFmtId="2" fontId="24" fillId="22" borderId="52" xfId="0" applyNumberFormat="1" applyFont="1" applyFill="1" applyBorder="1" applyAlignment="1">
      <alignment vertical="center" wrapText="1"/>
    </xf>
    <xf numFmtId="1" fontId="24" fillId="22" borderId="53" xfId="0" applyNumberFormat="1" applyFont="1" applyFill="1" applyBorder="1" applyAlignment="1">
      <alignment horizontal="center" vertical="center" wrapText="1"/>
    </xf>
    <xf numFmtId="2" fontId="24" fillId="22" borderId="54" xfId="0" applyNumberFormat="1" applyFont="1" applyFill="1" applyBorder="1" applyAlignment="1">
      <alignment vertical="center" wrapText="1"/>
    </xf>
    <xf numFmtId="0" fontId="29" fillId="11" borderId="46" xfId="0" applyFont="1" applyFill="1" applyBorder="1" applyAlignment="1">
      <alignment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4" borderId="56" xfId="0" applyFont="1" applyFill="1" applyBorder="1" applyAlignment="1" applyProtection="1">
      <alignment horizontal="center" vertical="center" wrapText="1"/>
      <protection locked="0"/>
    </xf>
    <xf numFmtId="0" fontId="24" fillId="4" borderId="3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Border="1" applyAlignment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2" fontId="28" fillId="0" borderId="20" xfId="0" applyNumberFormat="1" applyFont="1" applyBorder="1" applyAlignment="1">
      <alignment vertical="center" wrapText="1"/>
    </xf>
    <xf numFmtId="1" fontId="28" fillId="0" borderId="18" xfId="0" applyNumberFormat="1" applyFont="1" applyBorder="1" applyAlignment="1" applyProtection="1">
      <alignment horizontal="center" vertical="center" wrapText="1"/>
      <protection locked="0"/>
    </xf>
    <xf numFmtId="1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172" fontId="28" fillId="0" borderId="20" xfId="0" applyNumberFormat="1" applyFont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1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58" xfId="0" applyNumberFormat="1" applyFont="1" applyBorder="1" applyAlignment="1">
      <alignment vertical="center" wrapText="1"/>
    </xf>
    <xf numFmtId="0" fontId="23" fillId="22" borderId="40" xfId="0" applyFont="1" applyFill="1" applyBorder="1" applyAlignment="1">
      <alignment horizontal="center" vertical="center" wrapText="1"/>
    </xf>
    <xf numFmtId="0" fontId="25" fillId="22" borderId="44" xfId="0" applyFont="1" applyFill="1" applyBorder="1" applyAlignment="1">
      <alignment vertical="center" wrapText="1"/>
    </xf>
    <xf numFmtId="0" fontId="29" fillId="22" borderId="44" xfId="0" applyFont="1" applyFill="1" applyBorder="1" applyAlignment="1" applyProtection="1">
      <alignment horizontal="center" vertical="center" wrapText="1"/>
      <protection locked="0"/>
    </xf>
    <xf numFmtId="0" fontId="28" fillId="22" borderId="40" xfId="0" applyFont="1" applyFill="1" applyBorder="1" applyAlignment="1" applyProtection="1">
      <alignment horizontal="center" vertical="center" wrapText="1"/>
      <protection locked="0"/>
    </xf>
    <xf numFmtId="2" fontId="28" fillId="22" borderId="36" xfId="0" applyNumberFormat="1" applyFont="1" applyFill="1" applyBorder="1" applyAlignment="1">
      <alignment vertical="center" wrapText="1"/>
    </xf>
    <xf numFmtId="1" fontId="28" fillId="22" borderId="40" xfId="0" applyNumberFormat="1" applyFont="1" applyFill="1" applyBorder="1" applyAlignment="1" applyProtection="1">
      <alignment horizontal="center" vertical="center" wrapText="1"/>
      <protection locked="0"/>
    </xf>
    <xf numFmtId="1" fontId="28" fillId="22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22" borderId="41" xfId="0" applyFont="1" applyFill="1" applyBorder="1" applyAlignment="1" applyProtection="1">
      <alignment horizontal="center" vertical="center" wrapText="1"/>
      <protection locked="0"/>
    </xf>
    <xf numFmtId="2" fontId="28" fillId="22" borderId="59" xfId="0" applyNumberFormat="1" applyFont="1" applyFill="1" applyBorder="1" applyAlignment="1">
      <alignment vertical="center" wrapText="1"/>
    </xf>
    <xf numFmtId="0" fontId="23" fillId="25" borderId="45" xfId="0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vertical="center" wrapText="1"/>
    </xf>
    <xf numFmtId="0" fontId="29" fillId="25" borderId="46" xfId="0" applyFont="1" applyFill="1" applyBorder="1" applyAlignment="1" applyProtection="1">
      <alignment horizontal="center" vertical="center" wrapText="1"/>
      <protection locked="0"/>
    </xf>
    <xf numFmtId="0" fontId="28" fillId="25" borderId="47" xfId="0" applyFont="1" applyFill="1" applyBorder="1" applyAlignment="1" applyProtection="1">
      <alignment horizontal="center" vertical="center" wrapText="1"/>
      <protection locked="0"/>
    </xf>
    <xf numFmtId="2" fontId="28" fillId="25" borderId="48" xfId="0" applyNumberFormat="1" applyFont="1" applyFill="1" applyBorder="1" applyAlignment="1">
      <alignment vertical="center" wrapText="1"/>
    </xf>
    <xf numFmtId="1" fontId="28" fillId="25" borderId="47" xfId="0" applyNumberFormat="1" applyFont="1" applyFill="1" applyBorder="1" applyAlignment="1" applyProtection="1">
      <alignment horizontal="center" vertical="center" wrapText="1"/>
      <protection locked="0"/>
    </xf>
    <xf numFmtId="1" fontId="28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49" xfId="0" applyFont="1" applyFill="1" applyBorder="1" applyAlignment="1" applyProtection="1">
      <alignment horizontal="center" vertical="center" wrapText="1"/>
      <protection locked="0"/>
    </xf>
    <xf numFmtId="2" fontId="28" fillId="25" borderId="60" xfId="0" applyNumberFormat="1" applyFont="1" applyFill="1" applyBorder="1" applyAlignment="1">
      <alignment vertical="center" wrapText="1"/>
    </xf>
    <xf numFmtId="0" fontId="29" fillId="24" borderId="26" xfId="0" applyFont="1" applyFill="1" applyBorder="1" applyAlignment="1">
      <alignment horizontal="center" vertical="center" wrapText="1"/>
    </xf>
    <xf numFmtId="1" fontId="28" fillId="24" borderId="13" xfId="0" applyNumberFormat="1" applyFont="1" applyFill="1" applyBorder="1" applyAlignment="1">
      <alignment horizontal="center" vertical="center" wrapText="1"/>
    </xf>
    <xf numFmtId="2" fontId="28" fillId="24" borderId="14" xfId="0" applyNumberFormat="1" applyFont="1" applyFill="1" applyBorder="1" applyAlignment="1">
      <alignment vertical="center" wrapText="1"/>
    </xf>
    <xf numFmtId="1" fontId="28" fillId="24" borderId="15" xfId="0" applyNumberFormat="1" applyFont="1" applyFill="1" applyBorder="1" applyAlignment="1">
      <alignment horizontal="center" vertical="center" wrapText="1"/>
    </xf>
    <xf numFmtId="2" fontId="28" fillId="24" borderId="61" xfId="0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horizontal="center" vertical="center" wrapText="1"/>
    </xf>
    <xf numFmtId="1" fontId="28" fillId="24" borderId="18" xfId="0" applyNumberFormat="1" applyFont="1" applyFill="1" applyBorder="1" applyAlignment="1">
      <alignment horizontal="center" vertical="center" wrapText="1"/>
    </xf>
    <xf numFmtId="2" fontId="28" fillId="24" borderId="20" xfId="0" applyNumberFormat="1" applyFont="1" applyFill="1" applyBorder="1" applyAlignment="1">
      <alignment vertical="center" wrapText="1"/>
    </xf>
    <xf numFmtId="1" fontId="28" fillId="24" borderId="21" xfId="0" applyNumberFormat="1" applyFont="1" applyFill="1" applyBorder="1" applyAlignment="1">
      <alignment horizontal="center" vertical="center" wrapText="1"/>
    </xf>
    <xf numFmtId="2" fontId="28" fillId="24" borderId="58" xfId="0" applyNumberFormat="1" applyFont="1" applyFill="1" applyBorder="1" applyAlignment="1">
      <alignment vertical="center" wrapText="1"/>
    </xf>
    <xf numFmtId="0" fontId="27" fillId="4" borderId="44" xfId="0" applyFont="1" applyFill="1" applyBorder="1" applyAlignment="1">
      <alignment vertical="center" wrapText="1"/>
    </xf>
    <xf numFmtId="0" fontId="29" fillId="4" borderId="44" xfId="0" applyFont="1" applyFill="1" applyBorder="1" applyAlignment="1" applyProtection="1">
      <alignment horizontal="center" vertical="center" wrapText="1"/>
      <protection locked="0"/>
    </xf>
    <xf numFmtId="0" fontId="28" fillId="4" borderId="40" xfId="0" applyFont="1" applyFill="1" applyBorder="1" applyAlignment="1" applyProtection="1">
      <alignment horizontal="center" vertical="center" wrapText="1"/>
      <protection locked="0"/>
    </xf>
    <xf numFmtId="2" fontId="28" fillId="4" borderId="36" xfId="0" applyNumberFormat="1" applyFont="1" applyFill="1" applyBorder="1" applyAlignment="1">
      <alignment vertical="center" wrapText="1"/>
    </xf>
    <xf numFmtId="1" fontId="28" fillId="4" borderId="40" xfId="0" applyNumberFormat="1" applyFont="1" applyFill="1" applyBorder="1" applyAlignment="1" applyProtection="1">
      <alignment horizontal="center" vertical="center" wrapText="1"/>
      <protection locked="0"/>
    </xf>
    <xf numFmtId="1" fontId="28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41" xfId="0" applyFont="1" applyFill="1" applyBorder="1" applyAlignment="1" applyProtection="1">
      <alignment horizontal="center" vertical="center" wrapText="1"/>
      <protection locked="0"/>
    </xf>
    <xf numFmtId="2" fontId="28" fillId="4" borderId="59" xfId="0" applyNumberFormat="1" applyFont="1" applyFill="1" applyBorder="1" applyAlignment="1">
      <alignment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vertical="center" wrapText="1"/>
    </xf>
    <xf numFmtId="0" fontId="29" fillId="7" borderId="46" xfId="0" applyFont="1" applyFill="1" applyBorder="1" applyAlignment="1" applyProtection="1">
      <alignment horizontal="center" vertical="center" wrapText="1"/>
      <protection locked="0"/>
    </xf>
    <xf numFmtId="0" fontId="29" fillId="7" borderId="47" xfId="0" applyFont="1" applyFill="1" applyBorder="1" applyAlignment="1" applyProtection="1">
      <alignment horizontal="center" vertical="center" wrapText="1"/>
      <protection locked="0"/>
    </xf>
    <xf numFmtId="2" fontId="28" fillId="7" borderId="48" xfId="0" applyNumberFormat="1" applyFont="1" applyFill="1" applyBorder="1" applyAlignment="1">
      <alignment vertical="center" wrapText="1"/>
    </xf>
    <xf numFmtId="1" fontId="28" fillId="7" borderId="47" xfId="0" applyNumberFormat="1" applyFont="1" applyFill="1" applyBorder="1" applyAlignment="1" applyProtection="1">
      <alignment horizontal="center" vertical="center" wrapText="1"/>
      <protection locked="0"/>
    </xf>
    <xf numFmtId="1" fontId="28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49" xfId="0" applyFont="1" applyFill="1" applyBorder="1" applyAlignment="1" applyProtection="1">
      <alignment horizontal="center" vertical="center" wrapText="1"/>
      <protection locked="0"/>
    </xf>
    <xf numFmtId="2" fontId="28" fillId="7" borderId="60" xfId="0" applyNumberFormat="1" applyFont="1" applyFill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2" fontId="28" fillId="0" borderId="63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2" fontId="28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0" borderId="26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 applyProtection="1">
      <alignment horizontal="center" vertical="center"/>
      <protection hidden="1" locked="0"/>
    </xf>
    <xf numFmtId="0" fontId="35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 vertical="center"/>
    </xf>
    <xf numFmtId="0" fontId="35" fillId="0" borderId="66" xfId="0" applyFont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79" fontId="22" fillId="0" borderId="66" xfId="0" applyNumberFormat="1" applyFont="1" applyBorder="1" applyAlignment="1" applyProtection="1">
      <alignment horizontal="center" vertical="center"/>
      <protection locked="0"/>
    </xf>
    <xf numFmtId="179" fontId="22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64" xfId="0" applyFont="1" applyBorder="1" applyAlignment="1" applyProtection="1">
      <alignment horizontal="center" vertical="center"/>
      <protection locked="0"/>
    </xf>
    <xf numFmtId="179" fontId="22" fillId="0" borderId="67" xfId="0" applyNumberFormat="1" applyFont="1" applyBorder="1" applyAlignment="1" applyProtection="1">
      <alignment horizontal="center" vertical="center"/>
      <protection locked="0"/>
    </xf>
    <xf numFmtId="0" fontId="35" fillId="0" borderId="7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strike/>
        <color rgb="FFFFFFFF"/>
      </font>
      <fill>
        <patternFill patternType="darkTrellis">
          <bgColor rgb="FFFF0000"/>
        </patternFill>
      </fill>
      <border/>
    </dxf>
    <dxf>
      <font>
        <b/>
        <i val="0"/>
        <strike/>
        <color rgb="FFFFFFFF"/>
      </font>
      <fill>
        <patternFill patternType="lightTrellis">
          <fgColor rgb="FF000000"/>
          <bgColor rgb="FFFF0000"/>
        </patternFill>
      </fill>
      <border/>
    </dxf>
    <dxf>
      <font>
        <b/>
        <i val="0"/>
        <strike/>
        <color rgb="FFFFFFFF"/>
      </font>
      <fill>
        <patternFill patternType="lightTrellis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7</xdr:row>
      <xdr:rowOff>266700</xdr:rowOff>
    </xdr:from>
    <xdr:ext cx="323850" cy="200025"/>
    <xdr:sp fLocksText="0">
      <xdr:nvSpPr>
        <xdr:cNvPr id="1" name="TextBox 6"/>
        <xdr:cNvSpPr txBox="1">
          <a:spLocks noChangeArrowheads="1"/>
        </xdr:cNvSpPr>
      </xdr:nvSpPr>
      <xdr:spPr>
        <a:xfrm>
          <a:off x="714375" y="19907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oneCellAnchor>
  <xdr:oneCellAnchor>
    <xdr:from>
      <xdr:col>1</xdr:col>
      <xdr:colOff>495300</xdr:colOff>
      <xdr:row>8</xdr:row>
      <xdr:rowOff>276225</xdr:rowOff>
    </xdr:from>
    <xdr:ext cx="323850" cy="200025"/>
    <xdr:sp fLocksText="0">
      <xdr:nvSpPr>
        <xdr:cNvPr id="2" name="TextBox 7"/>
        <xdr:cNvSpPr txBox="1">
          <a:spLocks noChangeArrowheads="1"/>
        </xdr:cNvSpPr>
      </xdr:nvSpPr>
      <xdr:spPr>
        <a:xfrm>
          <a:off x="781050" y="25717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857250</xdr:colOff>
      <xdr:row>9</xdr:row>
      <xdr:rowOff>314325</xdr:rowOff>
    </xdr:from>
    <xdr:ext cx="323850" cy="200025"/>
    <xdr:sp fLocksText="0">
      <xdr:nvSpPr>
        <xdr:cNvPr id="3" name="TextBox 8"/>
        <xdr:cNvSpPr txBox="1">
          <a:spLocks noChangeArrowheads="1"/>
        </xdr:cNvSpPr>
      </xdr:nvSpPr>
      <xdr:spPr>
        <a:xfrm>
          <a:off x="1143000" y="3181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285750</xdr:colOff>
      <xdr:row>8</xdr:row>
      <xdr:rowOff>285750</xdr:rowOff>
    </xdr:from>
    <xdr:ext cx="133350" cy="180975"/>
    <xdr:sp fLocksText="0">
      <xdr:nvSpPr>
        <xdr:cNvPr id="4" name="TextBox 9"/>
        <xdr:cNvSpPr txBox="1">
          <a:spLocks noChangeArrowheads="1"/>
        </xdr:cNvSpPr>
      </xdr:nvSpPr>
      <xdr:spPr>
        <a:xfrm>
          <a:off x="571500" y="25812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638175</xdr:colOff>
      <xdr:row>9</xdr:row>
      <xdr:rowOff>314325</xdr:rowOff>
    </xdr:from>
    <xdr:ext cx="133350" cy="180975"/>
    <xdr:sp fLocksText="0">
      <xdr:nvSpPr>
        <xdr:cNvPr id="5" name="TextBox 10"/>
        <xdr:cNvSpPr txBox="1">
          <a:spLocks noChangeArrowheads="1"/>
        </xdr:cNvSpPr>
      </xdr:nvSpPr>
      <xdr:spPr>
        <a:xfrm>
          <a:off x="923925" y="31813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7</xdr:row>
      <xdr:rowOff>266700</xdr:rowOff>
    </xdr:from>
    <xdr:ext cx="323850" cy="200025"/>
    <xdr:sp fLocksText="0">
      <xdr:nvSpPr>
        <xdr:cNvPr id="1" name="TextBox 6"/>
        <xdr:cNvSpPr txBox="1">
          <a:spLocks noChangeArrowheads="1"/>
        </xdr:cNvSpPr>
      </xdr:nvSpPr>
      <xdr:spPr>
        <a:xfrm>
          <a:off x="714375" y="19907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oneCellAnchor>
  <xdr:oneCellAnchor>
    <xdr:from>
      <xdr:col>1</xdr:col>
      <xdr:colOff>495300</xdr:colOff>
      <xdr:row>8</xdr:row>
      <xdr:rowOff>276225</xdr:rowOff>
    </xdr:from>
    <xdr:ext cx="323850" cy="200025"/>
    <xdr:sp fLocksText="0">
      <xdr:nvSpPr>
        <xdr:cNvPr id="2" name="TextBox 7"/>
        <xdr:cNvSpPr txBox="1">
          <a:spLocks noChangeArrowheads="1"/>
        </xdr:cNvSpPr>
      </xdr:nvSpPr>
      <xdr:spPr>
        <a:xfrm>
          <a:off x="781050" y="25717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857250</xdr:colOff>
      <xdr:row>9</xdr:row>
      <xdr:rowOff>314325</xdr:rowOff>
    </xdr:from>
    <xdr:ext cx="323850" cy="200025"/>
    <xdr:sp fLocksText="0">
      <xdr:nvSpPr>
        <xdr:cNvPr id="3" name="TextBox 8"/>
        <xdr:cNvSpPr txBox="1">
          <a:spLocks noChangeArrowheads="1"/>
        </xdr:cNvSpPr>
      </xdr:nvSpPr>
      <xdr:spPr>
        <a:xfrm>
          <a:off x="1143000" y="3181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285750</xdr:colOff>
      <xdr:row>8</xdr:row>
      <xdr:rowOff>285750</xdr:rowOff>
    </xdr:from>
    <xdr:ext cx="133350" cy="180975"/>
    <xdr:sp fLocksText="0">
      <xdr:nvSpPr>
        <xdr:cNvPr id="4" name="TextBox 9"/>
        <xdr:cNvSpPr txBox="1">
          <a:spLocks noChangeArrowheads="1"/>
        </xdr:cNvSpPr>
      </xdr:nvSpPr>
      <xdr:spPr>
        <a:xfrm>
          <a:off x="571500" y="25812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638175</xdr:colOff>
      <xdr:row>9</xdr:row>
      <xdr:rowOff>314325</xdr:rowOff>
    </xdr:from>
    <xdr:ext cx="133350" cy="180975"/>
    <xdr:sp fLocksText="0">
      <xdr:nvSpPr>
        <xdr:cNvPr id="5" name="TextBox 10"/>
        <xdr:cNvSpPr txBox="1">
          <a:spLocks noChangeArrowheads="1"/>
        </xdr:cNvSpPr>
      </xdr:nvSpPr>
      <xdr:spPr>
        <a:xfrm>
          <a:off x="923925" y="31813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7</xdr:row>
      <xdr:rowOff>266700</xdr:rowOff>
    </xdr:from>
    <xdr:ext cx="323850" cy="200025"/>
    <xdr:sp fLocksText="0">
      <xdr:nvSpPr>
        <xdr:cNvPr id="1" name="TextBox 6"/>
        <xdr:cNvSpPr txBox="1">
          <a:spLocks noChangeArrowheads="1"/>
        </xdr:cNvSpPr>
      </xdr:nvSpPr>
      <xdr:spPr>
        <a:xfrm>
          <a:off x="714375" y="19907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oneCellAnchor>
  <xdr:oneCellAnchor>
    <xdr:from>
      <xdr:col>1</xdr:col>
      <xdr:colOff>495300</xdr:colOff>
      <xdr:row>8</xdr:row>
      <xdr:rowOff>276225</xdr:rowOff>
    </xdr:from>
    <xdr:ext cx="323850" cy="200025"/>
    <xdr:sp fLocksText="0">
      <xdr:nvSpPr>
        <xdr:cNvPr id="2" name="TextBox 7"/>
        <xdr:cNvSpPr txBox="1">
          <a:spLocks noChangeArrowheads="1"/>
        </xdr:cNvSpPr>
      </xdr:nvSpPr>
      <xdr:spPr>
        <a:xfrm>
          <a:off x="781050" y="25717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838200</xdr:colOff>
      <xdr:row>9</xdr:row>
      <xdr:rowOff>304800</xdr:rowOff>
    </xdr:from>
    <xdr:ext cx="323850" cy="200025"/>
    <xdr:sp fLocksText="0">
      <xdr:nvSpPr>
        <xdr:cNvPr id="3" name="TextBox 8"/>
        <xdr:cNvSpPr txBox="1">
          <a:spLocks noChangeArrowheads="1"/>
        </xdr:cNvSpPr>
      </xdr:nvSpPr>
      <xdr:spPr>
        <a:xfrm>
          <a:off x="1123950" y="31718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285750</xdr:colOff>
      <xdr:row>8</xdr:row>
      <xdr:rowOff>285750</xdr:rowOff>
    </xdr:from>
    <xdr:ext cx="133350" cy="180975"/>
    <xdr:sp fLocksText="0">
      <xdr:nvSpPr>
        <xdr:cNvPr id="4" name="TextBox 12"/>
        <xdr:cNvSpPr txBox="1">
          <a:spLocks noChangeArrowheads="1"/>
        </xdr:cNvSpPr>
      </xdr:nvSpPr>
      <xdr:spPr>
        <a:xfrm>
          <a:off x="571500" y="25812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638175</xdr:colOff>
      <xdr:row>9</xdr:row>
      <xdr:rowOff>314325</xdr:rowOff>
    </xdr:from>
    <xdr:ext cx="133350" cy="180975"/>
    <xdr:sp fLocksText="0">
      <xdr:nvSpPr>
        <xdr:cNvPr id="5" name="TextBox 13"/>
        <xdr:cNvSpPr txBox="1">
          <a:spLocks noChangeArrowheads="1"/>
        </xdr:cNvSpPr>
      </xdr:nvSpPr>
      <xdr:spPr>
        <a:xfrm>
          <a:off x="923925" y="31813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7</xdr:row>
      <xdr:rowOff>400050</xdr:rowOff>
    </xdr:from>
    <xdr:ext cx="323850" cy="200025"/>
    <xdr:sp fLocksText="0">
      <xdr:nvSpPr>
        <xdr:cNvPr id="1" name="TextBox 5"/>
        <xdr:cNvSpPr txBox="1">
          <a:spLocks noChangeArrowheads="1"/>
        </xdr:cNvSpPr>
      </xdr:nvSpPr>
      <xdr:spPr>
        <a:xfrm>
          <a:off x="285750" y="21526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oneCellAnchor>
  <xdr:oneCellAnchor>
    <xdr:from>
      <xdr:col>1</xdr:col>
      <xdr:colOff>495300</xdr:colOff>
      <xdr:row>8</xdr:row>
      <xdr:rowOff>381000</xdr:rowOff>
    </xdr:from>
    <xdr:ext cx="323850" cy="200025"/>
    <xdr:sp fLocksText="0">
      <xdr:nvSpPr>
        <xdr:cNvPr id="2" name="TextBox 6"/>
        <xdr:cNvSpPr txBox="1">
          <a:spLocks noChangeArrowheads="1"/>
        </xdr:cNvSpPr>
      </xdr:nvSpPr>
      <xdr:spPr>
        <a:xfrm>
          <a:off x="771525" y="2800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476250</xdr:colOff>
      <xdr:row>9</xdr:row>
      <xdr:rowOff>581025</xdr:rowOff>
    </xdr:from>
    <xdr:ext cx="323850" cy="200025"/>
    <xdr:sp fLocksText="0">
      <xdr:nvSpPr>
        <xdr:cNvPr id="3" name="TextBox 7"/>
        <xdr:cNvSpPr txBox="1">
          <a:spLocks noChangeArrowheads="1"/>
        </xdr:cNvSpPr>
      </xdr:nvSpPr>
      <xdr:spPr>
        <a:xfrm>
          <a:off x="752475" y="3619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323850</xdr:colOff>
      <xdr:row>9</xdr:row>
      <xdr:rowOff>600075</xdr:rowOff>
    </xdr:from>
    <xdr:ext cx="133350" cy="180975"/>
    <xdr:sp fLocksText="0">
      <xdr:nvSpPr>
        <xdr:cNvPr id="4" name="TextBox 8"/>
        <xdr:cNvSpPr txBox="1">
          <a:spLocks noChangeArrowheads="1"/>
        </xdr:cNvSpPr>
      </xdr:nvSpPr>
      <xdr:spPr>
        <a:xfrm>
          <a:off x="600075" y="3638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295275</xdr:colOff>
      <xdr:row>8</xdr:row>
      <xdr:rowOff>400050</xdr:rowOff>
    </xdr:from>
    <xdr:ext cx="133350" cy="180975"/>
    <xdr:sp fLocksText="0">
      <xdr:nvSpPr>
        <xdr:cNvPr id="5" name="TextBox 9"/>
        <xdr:cNvSpPr txBox="1">
          <a:spLocks noChangeArrowheads="1"/>
        </xdr:cNvSpPr>
      </xdr:nvSpPr>
      <xdr:spPr>
        <a:xfrm>
          <a:off x="571500" y="2819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7</xdr:row>
      <xdr:rowOff>400050</xdr:rowOff>
    </xdr:from>
    <xdr:ext cx="323850" cy="200025"/>
    <xdr:sp fLocksText="0">
      <xdr:nvSpPr>
        <xdr:cNvPr id="1" name="TextBox 5"/>
        <xdr:cNvSpPr txBox="1">
          <a:spLocks noChangeArrowheads="1"/>
        </xdr:cNvSpPr>
      </xdr:nvSpPr>
      <xdr:spPr>
        <a:xfrm>
          <a:off x="285750" y="21526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oneCellAnchor>
  <xdr:oneCellAnchor>
    <xdr:from>
      <xdr:col>1</xdr:col>
      <xdr:colOff>495300</xdr:colOff>
      <xdr:row>8</xdr:row>
      <xdr:rowOff>381000</xdr:rowOff>
    </xdr:from>
    <xdr:ext cx="323850" cy="200025"/>
    <xdr:sp fLocksText="0">
      <xdr:nvSpPr>
        <xdr:cNvPr id="2" name="TextBox 6"/>
        <xdr:cNvSpPr txBox="1">
          <a:spLocks noChangeArrowheads="1"/>
        </xdr:cNvSpPr>
      </xdr:nvSpPr>
      <xdr:spPr>
        <a:xfrm>
          <a:off x="771525" y="2800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476250</xdr:colOff>
      <xdr:row>9</xdr:row>
      <xdr:rowOff>581025</xdr:rowOff>
    </xdr:from>
    <xdr:ext cx="323850" cy="200025"/>
    <xdr:sp fLocksText="0">
      <xdr:nvSpPr>
        <xdr:cNvPr id="3" name="TextBox 7"/>
        <xdr:cNvSpPr txBox="1">
          <a:spLocks noChangeArrowheads="1"/>
        </xdr:cNvSpPr>
      </xdr:nvSpPr>
      <xdr:spPr>
        <a:xfrm>
          <a:off x="752475" y="3619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323850</xdr:colOff>
      <xdr:row>9</xdr:row>
      <xdr:rowOff>600075</xdr:rowOff>
    </xdr:from>
    <xdr:ext cx="133350" cy="180975"/>
    <xdr:sp fLocksText="0">
      <xdr:nvSpPr>
        <xdr:cNvPr id="4" name="TextBox 8"/>
        <xdr:cNvSpPr txBox="1">
          <a:spLocks noChangeArrowheads="1"/>
        </xdr:cNvSpPr>
      </xdr:nvSpPr>
      <xdr:spPr>
        <a:xfrm>
          <a:off x="600075" y="3638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295275</xdr:colOff>
      <xdr:row>8</xdr:row>
      <xdr:rowOff>400050</xdr:rowOff>
    </xdr:from>
    <xdr:ext cx="133350" cy="180975"/>
    <xdr:sp fLocksText="0">
      <xdr:nvSpPr>
        <xdr:cNvPr id="5" name="TextBox 9"/>
        <xdr:cNvSpPr txBox="1">
          <a:spLocks noChangeArrowheads="1"/>
        </xdr:cNvSpPr>
      </xdr:nvSpPr>
      <xdr:spPr>
        <a:xfrm>
          <a:off x="571500" y="2819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7</xdr:row>
      <xdr:rowOff>400050</xdr:rowOff>
    </xdr:from>
    <xdr:ext cx="323850" cy="200025"/>
    <xdr:sp fLocksText="0">
      <xdr:nvSpPr>
        <xdr:cNvPr id="1" name="TextBox 5"/>
        <xdr:cNvSpPr txBox="1">
          <a:spLocks noChangeArrowheads="1"/>
        </xdr:cNvSpPr>
      </xdr:nvSpPr>
      <xdr:spPr>
        <a:xfrm>
          <a:off x="257175" y="21526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oneCellAnchor>
  <xdr:oneCellAnchor>
    <xdr:from>
      <xdr:col>1</xdr:col>
      <xdr:colOff>495300</xdr:colOff>
      <xdr:row>8</xdr:row>
      <xdr:rowOff>381000</xdr:rowOff>
    </xdr:from>
    <xdr:ext cx="323850" cy="200025"/>
    <xdr:sp fLocksText="0">
      <xdr:nvSpPr>
        <xdr:cNvPr id="2" name="TextBox 6"/>
        <xdr:cNvSpPr txBox="1">
          <a:spLocks noChangeArrowheads="1"/>
        </xdr:cNvSpPr>
      </xdr:nvSpPr>
      <xdr:spPr>
        <a:xfrm>
          <a:off x="742950" y="2800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476250</xdr:colOff>
      <xdr:row>9</xdr:row>
      <xdr:rowOff>581025</xdr:rowOff>
    </xdr:from>
    <xdr:ext cx="323850" cy="200025"/>
    <xdr:sp fLocksText="0">
      <xdr:nvSpPr>
        <xdr:cNvPr id="3" name="TextBox 7"/>
        <xdr:cNvSpPr txBox="1">
          <a:spLocks noChangeArrowheads="1"/>
        </xdr:cNvSpPr>
      </xdr:nvSpPr>
      <xdr:spPr>
        <a:xfrm>
          <a:off x="723900" y="3619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oneCellAnchor>
  <xdr:oneCellAnchor>
    <xdr:from>
      <xdr:col>1</xdr:col>
      <xdr:colOff>323850</xdr:colOff>
      <xdr:row>9</xdr:row>
      <xdr:rowOff>600075</xdr:rowOff>
    </xdr:from>
    <xdr:ext cx="133350" cy="180975"/>
    <xdr:sp fLocksText="0">
      <xdr:nvSpPr>
        <xdr:cNvPr id="4" name="TextBox 8"/>
        <xdr:cNvSpPr txBox="1">
          <a:spLocks noChangeArrowheads="1"/>
        </xdr:cNvSpPr>
      </xdr:nvSpPr>
      <xdr:spPr>
        <a:xfrm>
          <a:off x="571500" y="3638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295275</xdr:colOff>
      <xdr:row>8</xdr:row>
      <xdr:rowOff>400050</xdr:rowOff>
    </xdr:from>
    <xdr:ext cx="133350" cy="180975"/>
    <xdr:sp fLocksText="0">
      <xdr:nvSpPr>
        <xdr:cNvPr id="5" name="TextBox 9"/>
        <xdr:cNvSpPr txBox="1">
          <a:spLocks noChangeArrowheads="1"/>
        </xdr:cNvSpPr>
      </xdr:nvSpPr>
      <xdr:spPr>
        <a:xfrm>
          <a:off x="542925" y="2819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RowColHeaders="0" tabSelected="1" workbookViewId="0" topLeftCell="A1">
      <selection activeCell="C2" sqref="C2:K2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9.57421875" style="0" customWidth="1"/>
    <col min="4" max="4" width="7.57421875" style="0" customWidth="1"/>
    <col min="5" max="5" width="7.7109375" style="0" customWidth="1"/>
    <col min="6" max="6" width="7.421875" style="0" customWidth="1"/>
    <col min="7" max="9" width="7.7109375" style="0" customWidth="1"/>
    <col min="10" max="10" width="8.57421875" style="0" customWidth="1"/>
    <col min="11" max="11" width="8.7109375" style="0" customWidth="1"/>
    <col min="12" max="12" width="7.8515625" style="0" customWidth="1"/>
    <col min="13" max="13" width="8.7109375" style="0" customWidth="1"/>
    <col min="14" max="14" width="7.7109375" style="0" customWidth="1"/>
    <col min="15" max="15" width="8.57421875" style="0" customWidth="1"/>
    <col min="16" max="16" width="10.28125" style="0" bestFit="1" customWidth="1"/>
  </cols>
  <sheetData>
    <row r="1" spans="1:16" s="35" customFormat="1" ht="18" customHeight="1" thickBot="1">
      <c r="A1" s="42"/>
      <c r="P1" s="51" t="s">
        <v>31</v>
      </c>
    </row>
    <row r="2" spans="2:17" s="43" customFormat="1" ht="23.25" customHeight="1" thickBot="1">
      <c r="B2" s="43" t="s">
        <v>27</v>
      </c>
      <c r="C2" s="170"/>
      <c r="D2" s="171"/>
      <c r="E2" s="171"/>
      <c r="F2" s="171"/>
      <c r="G2" s="171"/>
      <c r="H2" s="171"/>
      <c r="I2" s="171"/>
      <c r="J2" s="171"/>
      <c r="K2" s="172"/>
      <c r="L2" s="45"/>
      <c r="M2" s="45" t="s">
        <v>33</v>
      </c>
      <c r="O2" s="170"/>
      <c r="P2" s="172"/>
      <c r="Q2" s="44"/>
    </row>
    <row r="3" spans="1:16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43" customFormat="1" ht="19.5" customHeight="1" thickBot="1">
      <c r="A4" s="176" t="s">
        <v>29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43" customFormat="1" ht="18" customHeight="1" thickBot="1">
      <c r="A5" s="46"/>
      <c r="B5" s="43" t="s">
        <v>30</v>
      </c>
      <c r="D5" s="170"/>
      <c r="E5" s="171"/>
      <c r="F5" s="171"/>
      <c r="G5" s="171"/>
      <c r="H5" s="171"/>
      <c r="I5" s="171"/>
      <c r="J5" s="172"/>
      <c r="K5" s="45"/>
      <c r="L5" s="47" t="s">
        <v>40</v>
      </c>
      <c r="N5" s="167"/>
      <c r="O5" s="168"/>
      <c r="P5" s="46"/>
    </row>
    <row r="6" ht="13.5" thickBot="1"/>
    <row r="7" spans="1:16" ht="26.25" thickBot="1">
      <c r="A7" s="2" t="s">
        <v>25</v>
      </c>
      <c r="B7" s="33" t="s">
        <v>0</v>
      </c>
      <c r="C7" s="1" t="s">
        <v>24</v>
      </c>
      <c r="D7" s="164" t="s">
        <v>1</v>
      </c>
      <c r="E7" s="165"/>
      <c r="F7" s="166" t="s">
        <v>2</v>
      </c>
      <c r="G7" s="165"/>
      <c r="H7" s="166" t="s">
        <v>3</v>
      </c>
      <c r="I7" s="165"/>
      <c r="J7" s="166" t="s">
        <v>5</v>
      </c>
      <c r="K7" s="165"/>
      <c r="L7" s="166" t="s">
        <v>4</v>
      </c>
      <c r="M7" s="165"/>
      <c r="N7" s="166" t="s">
        <v>6</v>
      </c>
      <c r="O7" s="177"/>
      <c r="P7" s="3" t="s">
        <v>7</v>
      </c>
    </row>
    <row r="8" spans="1:16" s="35" customFormat="1" ht="45" customHeight="1">
      <c r="A8" s="4" t="s">
        <v>8</v>
      </c>
      <c r="B8" s="34" t="s">
        <v>38</v>
      </c>
      <c r="C8" s="95"/>
      <c r="D8" s="49"/>
      <c r="E8" s="5" t="e">
        <f aca="true" t="shared" si="0" ref="E8:E15">D8/C8%</f>
        <v>#DIV/0!</v>
      </c>
      <c r="F8" s="50"/>
      <c r="G8" s="5" t="e">
        <f aca="true" t="shared" si="1" ref="G8:G15">F8/C8%</f>
        <v>#DIV/0!</v>
      </c>
      <c r="H8" s="50"/>
      <c r="I8" s="5" t="e">
        <f aca="true" t="shared" si="2" ref="I8:I15">H8/C8%</f>
        <v>#DIV/0!</v>
      </c>
      <c r="J8" s="50"/>
      <c r="K8" s="5" t="e">
        <f aca="true" t="shared" si="3" ref="K8:K15">J8/C8%</f>
        <v>#DIV/0!</v>
      </c>
      <c r="L8" s="6">
        <f>D8+F8+H8+J8</f>
        <v>0</v>
      </c>
      <c r="M8" s="5" t="e">
        <f aca="true" t="shared" si="4" ref="M8:M15">L8/C8%</f>
        <v>#DIV/0!</v>
      </c>
      <c r="N8" s="50"/>
      <c r="O8" s="7" t="e">
        <f aca="true" t="shared" si="5" ref="O8:O15">N8/C8%</f>
        <v>#DIV/0!</v>
      </c>
      <c r="P8" s="8" t="e">
        <f aca="true" t="shared" si="6" ref="P8:P15">(D8*1+F8*2+H8*3+J8*4+N8*5)/C8</f>
        <v>#DIV/0!</v>
      </c>
    </row>
    <row r="9" spans="1:16" s="35" customFormat="1" ht="45" customHeight="1" thickBot="1">
      <c r="A9" s="69" t="s">
        <v>9</v>
      </c>
      <c r="B9" s="70" t="s">
        <v>43</v>
      </c>
      <c r="C9" s="96"/>
      <c r="D9" s="64"/>
      <c r="E9" s="65" t="e">
        <f t="shared" si="0"/>
        <v>#DIV/0!</v>
      </c>
      <c r="F9" s="71"/>
      <c r="G9" s="65" t="e">
        <f t="shared" si="1"/>
        <v>#DIV/0!</v>
      </c>
      <c r="H9" s="71"/>
      <c r="I9" s="65" t="e">
        <f t="shared" si="2"/>
        <v>#DIV/0!</v>
      </c>
      <c r="J9" s="71"/>
      <c r="K9" s="65" t="e">
        <f t="shared" si="3"/>
        <v>#DIV/0!</v>
      </c>
      <c r="L9" s="66">
        <f aca="true" t="shared" si="7" ref="L9:L15">D9+F9+H9+J9</f>
        <v>0</v>
      </c>
      <c r="M9" s="65" t="e">
        <f t="shared" si="4"/>
        <v>#DIV/0!</v>
      </c>
      <c r="N9" s="71"/>
      <c r="O9" s="67" t="e">
        <f t="shared" si="5"/>
        <v>#DIV/0!</v>
      </c>
      <c r="P9" s="68" t="e">
        <f t="shared" si="6"/>
        <v>#DIV/0!</v>
      </c>
    </row>
    <row r="10" spans="1:16" s="35" customFormat="1" ht="45" customHeight="1" thickBot="1" thickTop="1">
      <c r="A10" s="80" t="s">
        <v>10</v>
      </c>
      <c r="B10" s="81" t="s">
        <v>42</v>
      </c>
      <c r="C10" s="82"/>
      <c r="D10" s="83"/>
      <c r="E10" s="84" t="e">
        <f t="shared" si="0"/>
        <v>#DIV/0!</v>
      </c>
      <c r="F10" s="83"/>
      <c r="G10" s="84" t="e">
        <f t="shared" si="1"/>
        <v>#DIV/0!</v>
      </c>
      <c r="H10" s="83"/>
      <c r="I10" s="84" t="e">
        <f t="shared" si="2"/>
        <v>#DIV/0!</v>
      </c>
      <c r="J10" s="83"/>
      <c r="K10" s="84" t="e">
        <f t="shared" si="3"/>
        <v>#DIV/0!</v>
      </c>
      <c r="L10" s="85">
        <f t="shared" si="7"/>
        <v>0</v>
      </c>
      <c r="M10" s="84" t="e">
        <f t="shared" si="4"/>
        <v>#DIV/0!</v>
      </c>
      <c r="N10" s="83"/>
      <c r="O10" s="86" t="e">
        <f t="shared" si="5"/>
        <v>#DIV/0!</v>
      </c>
      <c r="P10" s="87" t="e">
        <f t="shared" si="6"/>
        <v>#DIV/0!</v>
      </c>
    </row>
    <row r="11" spans="1:16" s="35" customFormat="1" ht="34.5" customHeight="1" thickTop="1">
      <c r="A11" s="72" t="s">
        <v>11</v>
      </c>
      <c r="B11" s="73" t="s">
        <v>35</v>
      </c>
      <c r="C11" s="74">
        <f>$C$10</f>
        <v>0</v>
      </c>
      <c r="D11" s="75">
        <f>$D$10+($D$15-$D$10)/4</f>
        <v>0</v>
      </c>
      <c r="E11" s="76" t="e">
        <f t="shared" si="0"/>
        <v>#DIV/0!</v>
      </c>
      <c r="F11" s="75">
        <f>$F$10+($F$15-$F$10)/4</f>
        <v>0</v>
      </c>
      <c r="G11" s="76" t="e">
        <f t="shared" si="1"/>
        <v>#DIV/0!</v>
      </c>
      <c r="H11" s="75">
        <f>$H$10+($H$15-$H$10)/4</f>
        <v>0</v>
      </c>
      <c r="I11" s="76" t="e">
        <f t="shared" si="2"/>
        <v>#DIV/0!</v>
      </c>
      <c r="J11" s="75">
        <f>$J$10+($J$15-$J$10)/4</f>
        <v>0</v>
      </c>
      <c r="K11" s="76" t="e">
        <f t="shared" si="3"/>
        <v>#DIV/0!</v>
      </c>
      <c r="L11" s="77">
        <f t="shared" si="7"/>
        <v>0</v>
      </c>
      <c r="M11" s="76" t="e">
        <f t="shared" si="4"/>
        <v>#DIV/0!</v>
      </c>
      <c r="N11" s="75">
        <f>$N$10+($N$15-$N$10)/4</f>
        <v>0</v>
      </c>
      <c r="O11" s="78" t="e">
        <f t="shared" si="5"/>
        <v>#DIV/0!</v>
      </c>
      <c r="P11" s="79" t="e">
        <f t="shared" si="6"/>
        <v>#DIV/0!</v>
      </c>
    </row>
    <row r="12" spans="1:16" s="35" customFormat="1" ht="34.5" customHeight="1">
      <c r="A12" s="9" t="s">
        <v>12</v>
      </c>
      <c r="B12" s="10" t="s">
        <v>36</v>
      </c>
      <c r="C12" s="59">
        <f>$C$10</f>
        <v>0</v>
      </c>
      <c r="D12" s="11">
        <f>$D$10+($D$15-$D$10)*2/4</f>
        <v>0</v>
      </c>
      <c r="E12" s="12" t="e">
        <f t="shared" si="0"/>
        <v>#DIV/0!</v>
      </c>
      <c r="F12" s="11">
        <f>$F$10+($F$15-$F$10)*2/4</f>
        <v>0</v>
      </c>
      <c r="G12" s="12" t="e">
        <f t="shared" si="1"/>
        <v>#DIV/0!</v>
      </c>
      <c r="H12" s="11">
        <f>$H$10+($H$15-$H$10)*2/4</f>
        <v>0</v>
      </c>
      <c r="I12" s="12" t="e">
        <f t="shared" si="2"/>
        <v>#DIV/0!</v>
      </c>
      <c r="J12" s="11">
        <f>$J$10+($J$15-$J$10)*2/4</f>
        <v>0</v>
      </c>
      <c r="K12" s="12" t="e">
        <f t="shared" si="3"/>
        <v>#DIV/0!</v>
      </c>
      <c r="L12" s="13">
        <f t="shared" si="7"/>
        <v>0</v>
      </c>
      <c r="M12" s="12" t="e">
        <f t="shared" si="4"/>
        <v>#DIV/0!</v>
      </c>
      <c r="N12" s="11">
        <f>$N$10+($N$15-$N$10)*2/4</f>
        <v>0</v>
      </c>
      <c r="O12" s="14" t="e">
        <f t="shared" si="5"/>
        <v>#DIV/0!</v>
      </c>
      <c r="P12" s="15" t="e">
        <f t="shared" si="6"/>
        <v>#DIV/0!</v>
      </c>
    </row>
    <row r="13" spans="1:16" s="35" customFormat="1" ht="34.5" customHeight="1" thickBot="1">
      <c r="A13" s="52" t="s">
        <v>13</v>
      </c>
      <c r="B13" s="53" t="s">
        <v>37</v>
      </c>
      <c r="C13" s="60">
        <f>$C$10</f>
        <v>0</v>
      </c>
      <c r="D13" s="54">
        <f>$D$10+($D$15-$D$10)*3/4</f>
        <v>0</v>
      </c>
      <c r="E13" s="55" t="e">
        <f t="shared" si="0"/>
        <v>#DIV/0!</v>
      </c>
      <c r="F13" s="54">
        <f>$F$10+($F$15-$F$10)*3/4</f>
        <v>0</v>
      </c>
      <c r="G13" s="55" t="e">
        <f t="shared" si="1"/>
        <v>#DIV/0!</v>
      </c>
      <c r="H13" s="54">
        <f>$H$10+($H$15-$H$10)*3/4</f>
        <v>0</v>
      </c>
      <c r="I13" s="55" t="e">
        <f t="shared" si="2"/>
        <v>#DIV/0!</v>
      </c>
      <c r="J13" s="54">
        <f>$J$10+($J$15-$J$10)*3/4</f>
        <v>0</v>
      </c>
      <c r="K13" s="55" t="e">
        <f t="shared" si="3"/>
        <v>#DIV/0!</v>
      </c>
      <c r="L13" s="56">
        <f t="shared" si="7"/>
        <v>0</v>
      </c>
      <c r="M13" s="55" t="e">
        <f t="shared" si="4"/>
        <v>#DIV/0!</v>
      </c>
      <c r="N13" s="54">
        <f>$N$10+($N$15-$N$10)*3/4</f>
        <v>0</v>
      </c>
      <c r="O13" s="57" t="e">
        <f t="shared" si="5"/>
        <v>#DIV/0!</v>
      </c>
      <c r="P13" s="58" t="e">
        <f t="shared" si="6"/>
        <v>#DIV/0!</v>
      </c>
    </row>
    <row r="14" spans="1:16" s="35" customFormat="1" ht="33" customHeight="1" thickBot="1">
      <c r="A14" s="61" t="s">
        <v>14</v>
      </c>
      <c r="B14" s="62" t="s">
        <v>15</v>
      </c>
      <c r="C14" s="88">
        <f>$C$10</f>
        <v>0</v>
      </c>
      <c r="D14" s="89"/>
      <c r="E14" s="90" t="e">
        <f t="shared" si="0"/>
        <v>#DIV/0!</v>
      </c>
      <c r="F14" s="89"/>
      <c r="G14" s="90" t="e">
        <f t="shared" si="1"/>
        <v>#DIV/0!</v>
      </c>
      <c r="H14" s="89"/>
      <c r="I14" s="90" t="e">
        <f t="shared" si="2"/>
        <v>#DIV/0!</v>
      </c>
      <c r="J14" s="89"/>
      <c r="K14" s="90" t="e">
        <f t="shared" si="3"/>
        <v>#DIV/0!</v>
      </c>
      <c r="L14" s="91">
        <f t="shared" si="7"/>
        <v>0</v>
      </c>
      <c r="M14" s="90" t="e">
        <f t="shared" si="4"/>
        <v>#DIV/0!</v>
      </c>
      <c r="N14" s="89"/>
      <c r="O14" s="92" t="e">
        <f t="shared" si="5"/>
        <v>#DIV/0!</v>
      </c>
      <c r="P14" s="63" t="e">
        <f t="shared" si="6"/>
        <v>#DIV/0!</v>
      </c>
    </row>
    <row r="15" spans="1:16" s="35" customFormat="1" ht="33" customHeight="1" thickBot="1" thickTop="1">
      <c r="A15" s="80" t="s">
        <v>16</v>
      </c>
      <c r="B15" s="93" t="s">
        <v>17</v>
      </c>
      <c r="C15" s="94">
        <f>$C$10</f>
        <v>0</v>
      </c>
      <c r="D15" s="83"/>
      <c r="E15" s="84" t="e">
        <f t="shared" si="0"/>
        <v>#DIV/0!</v>
      </c>
      <c r="F15" s="83"/>
      <c r="G15" s="84" t="e">
        <f t="shared" si="1"/>
        <v>#DIV/0!</v>
      </c>
      <c r="H15" s="83"/>
      <c r="I15" s="84" t="e">
        <f t="shared" si="2"/>
        <v>#DIV/0!</v>
      </c>
      <c r="J15" s="83"/>
      <c r="K15" s="84" t="e">
        <f t="shared" si="3"/>
        <v>#DIV/0!</v>
      </c>
      <c r="L15" s="85">
        <f t="shared" si="7"/>
        <v>0</v>
      </c>
      <c r="M15" s="84" t="e">
        <f t="shared" si="4"/>
        <v>#DIV/0!</v>
      </c>
      <c r="N15" s="83"/>
      <c r="O15" s="86" t="e">
        <f t="shared" si="5"/>
        <v>#DIV/0!</v>
      </c>
      <c r="P15" s="87" t="e">
        <f t="shared" si="6"/>
        <v>#DIV/0!</v>
      </c>
    </row>
    <row r="16" spans="1:16" s="35" customFormat="1" ht="32.25" customHeight="1" thickBot="1" thickTop="1">
      <c r="A16" s="16" t="s">
        <v>18</v>
      </c>
      <c r="B16" s="36" t="s">
        <v>26</v>
      </c>
      <c r="C16" s="37"/>
      <c r="D16" s="38">
        <f>D10-D15</f>
        <v>0</v>
      </c>
      <c r="E16" s="39"/>
      <c r="F16" s="38">
        <f>F10-F15</f>
        <v>0</v>
      </c>
      <c r="G16" s="38"/>
      <c r="H16" s="38">
        <f>H10-H15</f>
        <v>0</v>
      </c>
      <c r="I16" s="39"/>
      <c r="J16" s="38">
        <f>J10-J15</f>
        <v>0</v>
      </c>
      <c r="K16" s="39"/>
      <c r="L16" s="38">
        <f>L10-L15</f>
        <v>0</v>
      </c>
      <c r="M16" s="40"/>
      <c r="N16" s="38">
        <f>N10-N15</f>
        <v>0</v>
      </c>
      <c r="O16" s="39"/>
      <c r="P16" s="41" t="e">
        <f>P10-P15</f>
        <v>#DIV/0!</v>
      </c>
    </row>
    <row r="17" spans="1:16" ht="15.75">
      <c r="A17" s="17"/>
      <c r="B17" s="18"/>
      <c r="C17" s="19"/>
      <c r="D17" s="20"/>
      <c r="E17" s="21"/>
      <c r="F17" s="20"/>
      <c r="G17" s="20"/>
      <c r="H17" s="20"/>
      <c r="I17" s="21"/>
      <c r="J17" s="20"/>
      <c r="K17" s="22"/>
      <c r="L17" s="20"/>
      <c r="M17" s="21"/>
      <c r="N17" s="20"/>
      <c r="O17" s="21"/>
      <c r="P17" s="23"/>
    </row>
    <row r="18" spans="1:16" ht="15" hidden="1">
      <c r="A18" s="24"/>
      <c r="C18" s="25">
        <f>(D8+F8+H8+J8+N8)</f>
        <v>0</v>
      </c>
      <c r="D18" s="25">
        <f>(D9+F9+H9+J9+N9)</f>
        <v>0</v>
      </c>
      <c r="E18" s="25">
        <f>(D10+F10+H10+J10+N10)</f>
        <v>0</v>
      </c>
      <c r="F18" s="25">
        <f>(D14+F14+H14+J14+N14)</f>
        <v>0</v>
      </c>
      <c r="G18" s="25">
        <f>(D15+F15+H15+J15+N15)</f>
        <v>0</v>
      </c>
      <c r="H18" s="26"/>
      <c r="I18" s="26"/>
      <c r="L18" s="27"/>
      <c r="M18" s="28"/>
      <c r="N18" s="27"/>
      <c r="O18" s="28"/>
      <c r="P18" s="27"/>
    </row>
    <row r="19" spans="1:16" ht="22.5" hidden="1">
      <c r="A19" s="29"/>
      <c r="C19" s="30" t="s">
        <v>19</v>
      </c>
      <c r="D19" s="30" t="s">
        <v>20</v>
      </c>
      <c r="E19" s="30" t="s">
        <v>21</v>
      </c>
      <c r="F19" s="30" t="s">
        <v>22</v>
      </c>
      <c r="G19" s="30" t="s">
        <v>23</v>
      </c>
      <c r="H19" s="28"/>
      <c r="I19" s="28"/>
      <c r="L19" s="31"/>
      <c r="M19" s="32"/>
      <c r="N19" s="31"/>
      <c r="O19" s="32"/>
      <c r="P19" s="31"/>
    </row>
    <row r="20" s="35" customFormat="1" ht="12.75"/>
    <row r="21" spans="13:16" s="35" customFormat="1" ht="13.5" thickBot="1">
      <c r="M21" s="48"/>
      <c r="N21" s="48"/>
      <c r="O21" s="48"/>
      <c r="P21" s="48"/>
    </row>
    <row r="22" spans="9:16" s="35" customFormat="1" ht="19.5" customHeight="1" thickBot="1">
      <c r="I22" s="35" t="s">
        <v>34</v>
      </c>
      <c r="J22" s="173"/>
      <c r="K22" s="174"/>
      <c r="M22" s="169" t="s">
        <v>32</v>
      </c>
      <c r="N22" s="169"/>
      <c r="O22" s="169"/>
      <c r="P22" s="169"/>
    </row>
    <row r="23" s="35" customFormat="1" ht="12.75"/>
  </sheetData>
  <sheetProtection sheet="1" objects="1" scenarios="1" selectLockedCells="1"/>
  <protectedRanges>
    <protectedRange sqref="F8:F10 H8:H10 J8:J10 N8:N10 N14:N15 F14:F15 H14:H15 J14:J15 D14:D15 D8:D10 C11:C13" name="Range22_1"/>
    <protectedRange sqref="L8:L10 L14" name="Range14_1"/>
    <protectedRange sqref="L11:L13" name="Range19_1"/>
    <protectedRange sqref="B7" name="Range23_1"/>
    <protectedRange sqref="N5:O5" name="Range9"/>
    <protectedRange sqref="C2:L2" name="Range7"/>
    <protectedRange sqref="C2 E2:M2 O2:Q2" name="Range24_1"/>
    <protectedRange sqref="B2:C2 E2:M2 O2:Q2" name="Range1_1"/>
    <protectedRange sqref="F5:K5" name="Range22_1_1"/>
    <protectedRange sqref="B5 E5:K5" name="Range20_1"/>
    <protectedRange sqref="N5:O5" name="Range21_1"/>
    <protectedRange sqref="O2:P2" name="Range6"/>
    <protectedRange sqref="F5:K5" name="Range8"/>
  </protectedRanges>
  <mergeCells count="14">
    <mergeCell ref="N5:O5"/>
    <mergeCell ref="M22:P22"/>
    <mergeCell ref="C2:K2"/>
    <mergeCell ref="D5:J5"/>
    <mergeCell ref="J22:K22"/>
    <mergeCell ref="O2:P2"/>
    <mergeCell ref="A3:P3"/>
    <mergeCell ref="A4:P4"/>
    <mergeCell ref="J7:K7"/>
    <mergeCell ref="N7:O7"/>
    <mergeCell ref="D7:E7"/>
    <mergeCell ref="F7:G7"/>
    <mergeCell ref="H7:I7"/>
    <mergeCell ref="L7:M7"/>
  </mergeCells>
  <conditionalFormatting sqref="C15">
    <cfRule type="cellIs" priority="1" dxfId="0" operator="notEqual" stopIfTrue="1">
      <formula>$G$18</formula>
    </cfRule>
  </conditionalFormatting>
  <conditionalFormatting sqref="C14">
    <cfRule type="cellIs" priority="2" dxfId="0" operator="notEqual" stopIfTrue="1">
      <formula>$F$18</formula>
    </cfRule>
  </conditionalFormatting>
  <conditionalFormatting sqref="C8">
    <cfRule type="cellIs" priority="3" dxfId="0" operator="notEqual" stopIfTrue="1">
      <formula>$C$18</formula>
    </cfRule>
  </conditionalFormatting>
  <conditionalFormatting sqref="C9">
    <cfRule type="cellIs" priority="4" dxfId="0" operator="notEqual" stopIfTrue="1">
      <formula>$D$18</formula>
    </cfRule>
  </conditionalFormatting>
  <conditionalFormatting sqref="C10">
    <cfRule type="cellIs" priority="5" dxfId="0" operator="notEqual" stopIfTrue="1">
      <formula>$E$18</formula>
    </cfRule>
  </conditionalFormatting>
  <printOptions horizontalCentered="1"/>
  <pageMargins left="0.5" right="0.39" top="0.49" bottom="0.51" header="0.27" footer="0.29"/>
  <pageSetup errors="dash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2"/>
  <sheetViews>
    <sheetView showGridLines="0" showRowColHeaders="0" workbookViewId="0" topLeftCell="A4">
      <selection activeCell="D8" sqref="D8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9.57421875" style="0" customWidth="1"/>
    <col min="4" max="4" width="7.57421875" style="0" customWidth="1"/>
    <col min="5" max="5" width="7.7109375" style="0" customWidth="1"/>
    <col min="6" max="6" width="7.421875" style="0" customWidth="1"/>
    <col min="7" max="9" width="7.7109375" style="0" customWidth="1"/>
    <col min="10" max="10" width="8.57421875" style="0" customWidth="1"/>
    <col min="11" max="11" width="8.7109375" style="0" customWidth="1"/>
    <col min="12" max="12" width="7.8515625" style="0" customWidth="1"/>
    <col min="13" max="13" width="8.7109375" style="0" customWidth="1"/>
    <col min="14" max="14" width="7.7109375" style="0" customWidth="1"/>
    <col min="15" max="15" width="8.57421875" style="0" customWidth="1"/>
    <col min="16" max="16" width="10.28125" style="0" bestFit="1" customWidth="1"/>
  </cols>
  <sheetData>
    <row r="1" spans="1:16" s="35" customFormat="1" ht="18" customHeight="1" thickBot="1">
      <c r="A1" s="42"/>
      <c r="P1" s="51" t="s">
        <v>31</v>
      </c>
    </row>
    <row r="2" spans="2:17" s="43" customFormat="1" ht="23.25" customHeight="1" thickBot="1">
      <c r="B2" s="43" t="s">
        <v>27</v>
      </c>
      <c r="C2" s="170" t="s">
        <v>67</v>
      </c>
      <c r="D2" s="171"/>
      <c r="E2" s="171"/>
      <c r="F2" s="171"/>
      <c r="G2" s="171"/>
      <c r="H2" s="171"/>
      <c r="I2" s="171"/>
      <c r="J2" s="171"/>
      <c r="K2" s="172"/>
      <c r="L2" s="45"/>
      <c r="M2" s="45" t="s">
        <v>33</v>
      </c>
      <c r="O2" s="170" t="s">
        <v>68</v>
      </c>
      <c r="P2" s="172"/>
      <c r="Q2" s="44"/>
    </row>
    <row r="3" spans="1:16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43" customFormat="1" ht="19.5" customHeight="1" thickBot="1">
      <c r="A4" s="176" t="s">
        <v>29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43" customFormat="1" ht="18" customHeight="1" thickBot="1">
      <c r="A5" s="46"/>
      <c r="B5" s="43" t="s">
        <v>30</v>
      </c>
      <c r="D5" s="170" t="s">
        <v>66</v>
      </c>
      <c r="E5" s="171"/>
      <c r="F5" s="171"/>
      <c r="G5" s="171"/>
      <c r="H5" s="171"/>
      <c r="I5" s="171"/>
      <c r="J5" s="172"/>
      <c r="K5" s="45"/>
      <c r="L5" s="47" t="s">
        <v>40</v>
      </c>
      <c r="N5" s="167">
        <v>3</v>
      </c>
      <c r="O5" s="168"/>
      <c r="P5" s="46"/>
    </row>
    <row r="6" ht="13.5" thickBot="1"/>
    <row r="7" spans="1:16" ht="26.25" thickBot="1">
      <c r="A7" s="2" t="s">
        <v>25</v>
      </c>
      <c r="B7" s="33" t="s">
        <v>0</v>
      </c>
      <c r="C7" s="1" t="s">
        <v>24</v>
      </c>
      <c r="D7" s="164" t="s">
        <v>1</v>
      </c>
      <c r="E7" s="165"/>
      <c r="F7" s="166" t="s">
        <v>2</v>
      </c>
      <c r="G7" s="165"/>
      <c r="H7" s="166" t="s">
        <v>3</v>
      </c>
      <c r="I7" s="165"/>
      <c r="J7" s="166" t="s">
        <v>5</v>
      </c>
      <c r="K7" s="165"/>
      <c r="L7" s="166" t="s">
        <v>4</v>
      </c>
      <c r="M7" s="165"/>
      <c r="N7" s="166" t="s">
        <v>6</v>
      </c>
      <c r="O7" s="177"/>
      <c r="P7" s="3" t="s">
        <v>7</v>
      </c>
    </row>
    <row r="8" spans="1:16" s="35" customFormat="1" ht="45" customHeight="1">
      <c r="A8" s="4" t="s">
        <v>8</v>
      </c>
      <c r="B8" s="34" t="s">
        <v>38</v>
      </c>
      <c r="C8" s="95">
        <v>395</v>
      </c>
      <c r="D8" s="49">
        <v>124</v>
      </c>
      <c r="E8" s="5">
        <f aca="true" t="shared" si="0" ref="E8:E15">D8/C8%</f>
        <v>31.39240506329114</v>
      </c>
      <c r="F8" s="50">
        <v>170</v>
      </c>
      <c r="G8" s="5">
        <f aca="true" t="shared" si="1" ref="G8:G15">F8/C8%</f>
        <v>43.0379746835443</v>
      </c>
      <c r="H8" s="50">
        <v>65</v>
      </c>
      <c r="I8" s="5">
        <f aca="true" t="shared" si="2" ref="I8:I15">H8/C8%</f>
        <v>16.455696202531644</v>
      </c>
      <c r="J8" s="50">
        <v>29</v>
      </c>
      <c r="K8" s="5">
        <f aca="true" t="shared" si="3" ref="K8:K15">J8/C8%</f>
        <v>7.341772151898734</v>
      </c>
      <c r="L8" s="6">
        <f aca="true" t="shared" si="4" ref="L8:L15">D8+F8+H8+J8</f>
        <v>388</v>
      </c>
      <c r="M8" s="5">
        <f aca="true" t="shared" si="5" ref="M8:M15">L8/C8%</f>
        <v>98.22784810126582</v>
      </c>
      <c r="N8" s="50">
        <v>7</v>
      </c>
      <c r="O8" s="7">
        <f aca="true" t="shared" si="6" ref="O8:O15">N8/C8%</f>
        <v>1.7721518987341771</v>
      </c>
      <c r="P8" s="8">
        <f aca="true" t="shared" si="7" ref="P8:P15">(D8*1+F8*2+H8*3+J8*4+N8*5)/C8</f>
        <v>2.050632911392405</v>
      </c>
    </row>
    <row r="9" spans="1:16" s="35" customFormat="1" ht="45" customHeight="1" thickBot="1">
      <c r="A9" s="69" t="s">
        <v>9</v>
      </c>
      <c r="B9" s="70" t="s">
        <v>43</v>
      </c>
      <c r="C9" s="96">
        <v>403</v>
      </c>
      <c r="D9" s="64">
        <v>12</v>
      </c>
      <c r="E9" s="65">
        <f t="shared" si="0"/>
        <v>2.9776674937965257</v>
      </c>
      <c r="F9" s="71">
        <v>148</v>
      </c>
      <c r="G9" s="65">
        <f t="shared" si="1"/>
        <v>36.72456575682382</v>
      </c>
      <c r="H9" s="71">
        <v>125</v>
      </c>
      <c r="I9" s="65">
        <f t="shared" si="2"/>
        <v>31.017369727047143</v>
      </c>
      <c r="J9" s="71">
        <v>51</v>
      </c>
      <c r="K9" s="65">
        <f t="shared" si="3"/>
        <v>12.655086848635236</v>
      </c>
      <c r="L9" s="66">
        <f t="shared" si="4"/>
        <v>336</v>
      </c>
      <c r="M9" s="65">
        <f t="shared" si="5"/>
        <v>83.37468982630273</v>
      </c>
      <c r="N9" s="71">
        <v>67</v>
      </c>
      <c r="O9" s="67">
        <f t="shared" si="6"/>
        <v>16.62531017369727</v>
      </c>
      <c r="P9" s="68">
        <f t="shared" si="7"/>
        <v>3.032258064516129</v>
      </c>
    </row>
    <row r="10" spans="1:16" s="35" customFormat="1" ht="45" customHeight="1" thickBot="1" thickTop="1">
      <c r="A10" s="80" t="s">
        <v>10</v>
      </c>
      <c r="B10" s="81" t="s">
        <v>42</v>
      </c>
      <c r="C10" s="82">
        <v>419</v>
      </c>
      <c r="D10" s="83">
        <v>13</v>
      </c>
      <c r="E10" s="84">
        <f t="shared" si="0"/>
        <v>3.102625298329355</v>
      </c>
      <c r="F10" s="83">
        <v>150</v>
      </c>
      <c r="G10" s="84">
        <f t="shared" si="1"/>
        <v>35.79952267303102</v>
      </c>
      <c r="H10" s="83">
        <v>128</v>
      </c>
      <c r="I10" s="84">
        <f t="shared" si="2"/>
        <v>30.548926014319807</v>
      </c>
      <c r="J10" s="83">
        <v>60</v>
      </c>
      <c r="K10" s="84">
        <f t="shared" si="3"/>
        <v>14.31980906921241</v>
      </c>
      <c r="L10" s="85">
        <f t="shared" si="4"/>
        <v>351</v>
      </c>
      <c r="M10" s="84">
        <f t="shared" si="5"/>
        <v>83.7708830548926</v>
      </c>
      <c r="N10" s="83">
        <v>68</v>
      </c>
      <c r="O10" s="86">
        <f t="shared" si="6"/>
        <v>16.229116945107396</v>
      </c>
      <c r="P10" s="87">
        <f t="shared" si="7"/>
        <v>3.047732696897375</v>
      </c>
    </row>
    <row r="11" spans="1:16" s="35" customFormat="1" ht="34.5" customHeight="1" thickTop="1">
      <c r="A11" s="72" t="s">
        <v>11</v>
      </c>
      <c r="B11" s="73" t="s">
        <v>35</v>
      </c>
      <c r="C11" s="74">
        <f>$C$10</f>
        <v>419</v>
      </c>
      <c r="D11" s="75">
        <f>$D$10+($D$15-$D$10)/4</f>
        <v>43.5</v>
      </c>
      <c r="E11" s="76">
        <f t="shared" si="0"/>
        <v>10.381861575178997</v>
      </c>
      <c r="F11" s="75">
        <f>$F$10+($F$15-$F$10)/4</f>
        <v>156.25</v>
      </c>
      <c r="G11" s="76">
        <f t="shared" si="1"/>
        <v>37.29116945107398</v>
      </c>
      <c r="H11" s="75">
        <f>$H$10+($H$15-$H$10)/4</f>
        <v>112.25</v>
      </c>
      <c r="I11" s="76">
        <f t="shared" si="2"/>
        <v>26.78997613365155</v>
      </c>
      <c r="J11" s="75">
        <f>$J$10+($J$15-$J$10)/4</f>
        <v>56</v>
      </c>
      <c r="K11" s="76">
        <f t="shared" si="3"/>
        <v>13.365155131264915</v>
      </c>
      <c r="L11" s="77">
        <f t="shared" si="4"/>
        <v>368</v>
      </c>
      <c r="M11" s="76">
        <f t="shared" si="5"/>
        <v>87.82816229116945</v>
      </c>
      <c r="N11" s="75">
        <f>$N$10+($N$15-$N$10)/4</f>
        <v>51</v>
      </c>
      <c r="O11" s="78">
        <f t="shared" si="6"/>
        <v>12.171837708830548</v>
      </c>
      <c r="P11" s="79">
        <f t="shared" si="7"/>
        <v>2.7965393794749405</v>
      </c>
    </row>
    <row r="12" spans="1:16" s="35" customFormat="1" ht="34.5" customHeight="1">
      <c r="A12" s="9" t="s">
        <v>12</v>
      </c>
      <c r="B12" s="10" t="s">
        <v>36</v>
      </c>
      <c r="C12" s="59">
        <f>$C$10</f>
        <v>419</v>
      </c>
      <c r="D12" s="11">
        <f>$D$10+($D$15-$D$10)*2/4</f>
        <v>74</v>
      </c>
      <c r="E12" s="12">
        <f t="shared" si="0"/>
        <v>17.66109785202864</v>
      </c>
      <c r="F12" s="11">
        <f>$F$10+($F$15-$F$10)*2/4</f>
        <v>162.5</v>
      </c>
      <c r="G12" s="12">
        <f t="shared" si="1"/>
        <v>38.78281622911694</v>
      </c>
      <c r="H12" s="11">
        <f>$H$10+($H$15-$H$10)*2/4</f>
        <v>96.5</v>
      </c>
      <c r="I12" s="12">
        <f t="shared" si="2"/>
        <v>23.031026252983292</v>
      </c>
      <c r="J12" s="11">
        <f>$J$10+($J$15-$J$10)*2/4</f>
        <v>52</v>
      </c>
      <c r="K12" s="12">
        <f t="shared" si="3"/>
        <v>12.41050119331742</v>
      </c>
      <c r="L12" s="13">
        <f t="shared" si="4"/>
        <v>385</v>
      </c>
      <c r="M12" s="12">
        <f t="shared" si="5"/>
        <v>91.88544152744629</v>
      </c>
      <c r="N12" s="11">
        <f>$N$10+($N$15-$N$10)*2/4</f>
        <v>34</v>
      </c>
      <c r="O12" s="14">
        <f t="shared" si="6"/>
        <v>8.114558472553698</v>
      </c>
      <c r="P12" s="15">
        <f t="shared" si="7"/>
        <v>2.545346062052506</v>
      </c>
    </row>
    <row r="13" spans="1:16" s="35" customFormat="1" ht="34.5" customHeight="1" thickBot="1">
      <c r="A13" s="52" t="s">
        <v>13</v>
      </c>
      <c r="B13" s="53" t="s">
        <v>37</v>
      </c>
      <c r="C13" s="60">
        <f>$C$10</f>
        <v>419</v>
      </c>
      <c r="D13" s="54">
        <f>$D$10+($D$15-$D$10)*3/4</f>
        <v>104.5</v>
      </c>
      <c r="E13" s="55">
        <f t="shared" si="0"/>
        <v>24.94033412887828</v>
      </c>
      <c r="F13" s="54">
        <f>$F$10+($F$15-$F$10)*3/4</f>
        <v>168.75</v>
      </c>
      <c r="G13" s="55">
        <f t="shared" si="1"/>
        <v>40.2744630071599</v>
      </c>
      <c r="H13" s="54">
        <f>$H$10+($H$15-$H$10)*3/4</f>
        <v>80.75</v>
      </c>
      <c r="I13" s="55">
        <f t="shared" si="2"/>
        <v>19.272076372315034</v>
      </c>
      <c r="J13" s="54">
        <f>$J$10+($J$15-$J$10)*3/4</f>
        <v>48</v>
      </c>
      <c r="K13" s="55">
        <f t="shared" si="3"/>
        <v>11.455847255369928</v>
      </c>
      <c r="L13" s="56">
        <f t="shared" si="4"/>
        <v>402</v>
      </c>
      <c r="M13" s="55">
        <f t="shared" si="5"/>
        <v>95.94272076372314</v>
      </c>
      <c r="N13" s="54">
        <f>$N$10+($N$15-$N$10)*3/4</f>
        <v>17</v>
      </c>
      <c r="O13" s="57">
        <f t="shared" si="6"/>
        <v>4.057279236276849</v>
      </c>
      <c r="P13" s="58">
        <f t="shared" si="7"/>
        <v>2.294152744630072</v>
      </c>
    </row>
    <row r="14" spans="1:16" s="35" customFormat="1" ht="33" customHeight="1" thickBot="1">
      <c r="A14" s="61" t="s">
        <v>14</v>
      </c>
      <c r="B14" s="62" t="s">
        <v>15</v>
      </c>
      <c r="C14" s="88">
        <f>$C$10</f>
        <v>419</v>
      </c>
      <c r="D14" s="89">
        <v>120</v>
      </c>
      <c r="E14" s="90">
        <f t="shared" si="0"/>
        <v>28.63961813842482</v>
      </c>
      <c r="F14" s="89">
        <v>182</v>
      </c>
      <c r="G14" s="90">
        <f t="shared" si="1"/>
        <v>43.436754176610975</v>
      </c>
      <c r="H14" s="89">
        <v>73</v>
      </c>
      <c r="I14" s="90">
        <f t="shared" si="2"/>
        <v>17.422434367541765</v>
      </c>
      <c r="J14" s="89">
        <v>40</v>
      </c>
      <c r="K14" s="90">
        <f t="shared" si="3"/>
        <v>9.54653937947494</v>
      </c>
      <c r="L14" s="91">
        <f t="shared" si="4"/>
        <v>415</v>
      </c>
      <c r="M14" s="90">
        <f t="shared" si="5"/>
        <v>99.0453460620525</v>
      </c>
      <c r="N14" s="89">
        <v>4</v>
      </c>
      <c r="O14" s="92">
        <f t="shared" si="6"/>
        <v>0.954653937947494</v>
      </c>
      <c r="P14" s="63">
        <f t="shared" si="7"/>
        <v>2.107398568019093</v>
      </c>
    </row>
    <row r="15" spans="1:16" s="35" customFormat="1" ht="33" customHeight="1" thickBot="1" thickTop="1">
      <c r="A15" s="80" t="s">
        <v>16</v>
      </c>
      <c r="B15" s="93" t="s">
        <v>17</v>
      </c>
      <c r="C15" s="94">
        <f>$C$10</f>
        <v>419</v>
      </c>
      <c r="D15" s="83">
        <v>135</v>
      </c>
      <c r="E15" s="84">
        <f t="shared" si="0"/>
        <v>32.21957040572792</v>
      </c>
      <c r="F15" s="83">
        <v>175</v>
      </c>
      <c r="G15" s="84">
        <f t="shared" si="1"/>
        <v>41.76610978520286</v>
      </c>
      <c r="H15" s="83">
        <v>65</v>
      </c>
      <c r="I15" s="84">
        <f t="shared" si="2"/>
        <v>15.513126491646776</v>
      </c>
      <c r="J15" s="83">
        <v>44</v>
      </c>
      <c r="K15" s="84">
        <f t="shared" si="3"/>
        <v>10.501193317422434</v>
      </c>
      <c r="L15" s="85">
        <f t="shared" si="4"/>
        <v>419</v>
      </c>
      <c r="M15" s="84">
        <f t="shared" si="5"/>
        <v>99.99999999999999</v>
      </c>
      <c r="N15" s="83">
        <v>0</v>
      </c>
      <c r="O15" s="86">
        <f t="shared" si="6"/>
        <v>0</v>
      </c>
      <c r="P15" s="87">
        <f t="shared" si="7"/>
        <v>2.042959427207637</v>
      </c>
    </row>
    <row r="16" spans="1:16" s="35" customFormat="1" ht="32.25" customHeight="1" thickBot="1" thickTop="1">
      <c r="A16" s="16" t="s">
        <v>18</v>
      </c>
      <c r="B16" s="36" t="s">
        <v>26</v>
      </c>
      <c r="C16" s="37"/>
      <c r="D16" s="38">
        <f>D10-D15</f>
        <v>-122</v>
      </c>
      <c r="E16" s="39"/>
      <c r="F16" s="38">
        <f>F10-F15</f>
        <v>-25</v>
      </c>
      <c r="G16" s="38"/>
      <c r="H16" s="38">
        <f>H10-H15</f>
        <v>63</v>
      </c>
      <c r="I16" s="39"/>
      <c r="J16" s="38">
        <f>J10-J15</f>
        <v>16</v>
      </c>
      <c r="K16" s="39"/>
      <c r="L16" s="38">
        <f>L10-L15</f>
        <v>-68</v>
      </c>
      <c r="M16" s="40"/>
      <c r="N16" s="38">
        <f>N10-N15</f>
        <v>68</v>
      </c>
      <c r="O16" s="39"/>
      <c r="P16" s="41">
        <f>P10-P15</f>
        <v>1.0047732696897378</v>
      </c>
    </row>
    <row r="17" spans="1:16" ht="15.75">
      <c r="A17" s="17"/>
      <c r="B17" s="18"/>
      <c r="C17" s="19"/>
      <c r="D17" s="20"/>
      <c r="E17" s="21"/>
      <c r="F17" s="20"/>
      <c r="G17" s="20"/>
      <c r="H17" s="20"/>
      <c r="I17" s="21"/>
      <c r="J17" s="20"/>
      <c r="K17" s="22"/>
      <c r="L17" s="20"/>
      <c r="M17" s="21"/>
      <c r="N17" s="20"/>
      <c r="O17" s="21"/>
      <c r="P17" s="23"/>
    </row>
    <row r="18" spans="1:16" ht="15" hidden="1">
      <c r="A18" s="24"/>
      <c r="C18" s="25">
        <f>(D8+F8+H8+J8+N8)</f>
        <v>395</v>
      </c>
      <c r="D18" s="25">
        <f>(D9+F9+H9+J9+N9)</f>
        <v>403</v>
      </c>
      <c r="E18" s="25">
        <f>(D10+F10+H10+J10+N10)</f>
        <v>419</v>
      </c>
      <c r="F18" s="25">
        <f>(D14+F14+H14+J14+N14)</f>
        <v>419</v>
      </c>
      <c r="G18" s="25">
        <f>(D15+F15+H15+J15+N15)</f>
        <v>419</v>
      </c>
      <c r="H18" s="26"/>
      <c r="I18" s="26"/>
      <c r="L18" s="27"/>
      <c r="M18" s="28"/>
      <c r="N18" s="27"/>
      <c r="O18" s="28"/>
      <c r="P18" s="27"/>
    </row>
    <row r="19" spans="1:16" ht="22.5" hidden="1">
      <c r="A19" s="29"/>
      <c r="C19" s="30" t="s">
        <v>19</v>
      </c>
      <c r="D19" s="30" t="s">
        <v>20</v>
      </c>
      <c r="E19" s="30" t="s">
        <v>21</v>
      </c>
      <c r="F19" s="30" t="s">
        <v>22</v>
      </c>
      <c r="G19" s="30" t="s">
        <v>23</v>
      </c>
      <c r="H19" s="28"/>
      <c r="I19" s="28"/>
      <c r="L19" s="31"/>
      <c r="M19" s="32"/>
      <c r="N19" s="31"/>
      <c r="O19" s="32"/>
      <c r="P19" s="31"/>
    </row>
    <row r="20" s="35" customFormat="1" ht="12.75"/>
    <row r="21" spans="13:16" s="35" customFormat="1" ht="13.5" thickBot="1">
      <c r="M21" s="48"/>
      <c r="N21" s="48"/>
      <c r="O21" s="48"/>
      <c r="P21" s="48"/>
    </row>
    <row r="22" spans="9:16" s="35" customFormat="1" ht="19.5" customHeight="1" thickBot="1">
      <c r="I22" s="35" t="s">
        <v>34</v>
      </c>
      <c r="J22" s="173"/>
      <c r="K22" s="174"/>
      <c r="M22" s="169" t="s">
        <v>32</v>
      </c>
      <c r="N22" s="169"/>
      <c r="O22" s="169"/>
      <c r="P22" s="169"/>
    </row>
    <row r="23" s="35" customFormat="1" ht="12.75"/>
  </sheetData>
  <sheetProtection sheet="1" objects="1" scenarios="1" selectLockedCells="1"/>
  <protectedRanges>
    <protectedRange sqref="F8:F10 H8:H10 J8:J10 N8:N10 N14:N15 F14:F15 H14:H15 J14:J15 D14:D15 D8:D10 C11:C13" name="Range22_1"/>
    <protectedRange sqref="L8:L10 L14" name="Range14_1"/>
    <protectedRange sqref="L11:L13" name="Range19_1"/>
    <protectedRange sqref="B7" name="Range23_1"/>
    <protectedRange sqref="N5:O5" name="Range9"/>
    <protectedRange sqref="C2:L2" name="Range7"/>
    <protectedRange sqref="C2 E2:M2 O2:Q2" name="Range24_1"/>
    <protectedRange sqref="B2:C2 E2:M2 O2:Q2" name="Range1_1"/>
    <protectedRange sqref="F5:K5" name="Range22_1_1"/>
    <protectedRange sqref="B5 E5:K5" name="Range20_1"/>
    <protectedRange sqref="N5:O5" name="Range21_1"/>
    <protectedRange sqref="O2:P2" name="Range6"/>
    <protectedRange sqref="F5:K5" name="Range8"/>
  </protectedRanges>
  <mergeCells count="14">
    <mergeCell ref="D7:E7"/>
    <mergeCell ref="F7:G7"/>
    <mergeCell ref="H7:I7"/>
    <mergeCell ref="L7:M7"/>
    <mergeCell ref="N5:O5"/>
    <mergeCell ref="M22:P22"/>
    <mergeCell ref="C2:K2"/>
    <mergeCell ref="D5:J5"/>
    <mergeCell ref="J22:K22"/>
    <mergeCell ref="O2:P2"/>
    <mergeCell ref="A3:P3"/>
    <mergeCell ref="A4:P4"/>
    <mergeCell ref="J7:K7"/>
    <mergeCell ref="N7:O7"/>
  </mergeCells>
  <conditionalFormatting sqref="C15">
    <cfRule type="cellIs" priority="1" dxfId="0" operator="notEqual" stopIfTrue="1">
      <formula>$G$18</formula>
    </cfRule>
  </conditionalFormatting>
  <conditionalFormatting sqref="C14">
    <cfRule type="cellIs" priority="2" dxfId="0" operator="notEqual" stopIfTrue="1">
      <formula>$F$18</formula>
    </cfRule>
  </conditionalFormatting>
  <conditionalFormatting sqref="C8">
    <cfRule type="cellIs" priority="3" dxfId="0" operator="notEqual" stopIfTrue="1">
      <formula>$C$18</formula>
    </cfRule>
  </conditionalFormatting>
  <conditionalFormatting sqref="C9">
    <cfRule type="cellIs" priority="4" dxfId="0" operator="notEqual" stopIfTrue="1">
      <formula>$D$18</formula>
    </cfRule>
  </conditionalFormatting>
  <conditionalFormatting sqref="C10">
    <cfRule type="cellIs" priority="5" dxfId="0" operator="notEqual" stopIfTrue="1">
      <formula>$E$18</formula>
    </cfRule>
  </conditionalFormatting>
  <printOptions horizontalCentered="1"/>
  <pageMargins left="0.5" right="0.39" top="0.49" bottom="0.51" header="0.27" footer="0.29"/>
  <pageSetup errors="dash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RowColHeaders="0" workbookViewId="0" topLeftCell="A1">
      <selection activeCell="C2" sqref="C2:K2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9.57421875" style="0" customWidth="1"/>
    <col min="4" max="4" width="7.57421875" style="0" customWidth="1"/>
    <col min="5" max="5" width="7.7109375" style="0" customWidth="1"/>
    <col min="6" max="6" width="7.421875" style="0" customWidth="1"/>
    <col min="7" max="9" width="7.7109375" style="0" customWidth="1"/>
    <col min="10" max="10" width="8.57421875" style="0" customWidth="1"/>
    <col min="11" max="11" width="8.7109375" style="0" customWidth="1"/>
    <col min="12" max="12" width="7.8515625" style="0" customWidth="1"/>
    <col min="13" max="13" width="8.7109375" style="0" customWidth="1"/>
    <col min="14" max="14" width="7.7109375" style="0" customWidth="1"/>
    <col min="15" max="15" width="8.57421875" style="0" customWidth="1"/>
    <col min="16" max="16" width="10.28125" style="0" bestFit="1" customWidth="1"/>
  </cols>
  <sheetData>
    <row r="1" spans="1:16" s="35" customFormat="1" ht="18" customHeight="1" thickBot="1">
      <c r="A1" s="42"/>
      <c r="P1" s="51" t="s">
        <v>31</v>
      </c>
    </row>
    <row r="2" spans="2:17" s="43" customFormat="1" ht="23.25" customHeight="1" thickBot="1">
      <c r="B2" s="43" t="s">
        <v>27</v>
      </c>
      <c r="C2" s="170" t="s">
        <v>39</v>
      </c>
      <c r="D2" s="171"/>
      <c r="E2" s="171"/>
      <c r="F2" s="171"/>
      <c r="G2" s="171"/>
      <c r="H2" s="171"/>
      <c r="I2" s="171"/>
      <c r="J2" s="171"/>
      <c r="K2" s="172"/>
      <c r="L2" s="45"/>
      <c r="M2" s="45" t="s">
        <v>33</v>
      </c>
      <c r="O2" s="170"/>
      <c r="P2" s="172"/>
      <c r="Q2" s="44"/>
    </row>
    <row r="3" spans="1:16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43" customFormat="1" ht="19.5" customHeight="1" thickBot="1">
      <c r="A4" s="176" t="s">
        <v>29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43" customFormat="1" ht="18" customHeight="1" thickBot="1">
      <c r="A5" s="46"/>
      <c r="B5" s="43" t="s">
        <v>30</v>
      </c>
      <c r="D5" s="170" t="s">
        <v>41</v>
      </c>
      <c r="E5" s="171"/>
      <c r="F5" s="171"/>
      <c r="G5" s="171"/>
      <c r="H5" s="171"/>
      <c r="I5" s="171"/>
      <c r="J5" s="172"/>
      <c r="K5" s="45"/>
      <c r="L5" s="47" t="s">
        <v>40</v>
      </c>
      <c r="N5" s="167">
        <v>3</v>
      </c>
      <c r="O5" s="168"/>
      <c r="P5" s="46"/>
    </row>
    <row r="6" ht="13.5" thickBot="1"/>
    <row r="7" spans="1:16" ht="26.25" thickBot="1">
      <c r="A7" s="2" t="s">
        <v>25</v>
      </c>
      <c r="B7" s="33" t="s">
        <v>0</v>
      </c>
      <c r="C7" s="1" t="s">
        <v>24</v>
      </c>
      <c r="D7" s="164" t="s">
        <v>1</v>
      </c>
      <c r="E7" s="165"/>
      <c r="F7" s="166" t="s">
        <v>2</v>
      </c>
      <c r="G7" s="165"/>
      <c r="H7" s="166" t="s">
        <v>3</v>
      </c>
      <c r="I7" s="165"/>
      <c r="J7" s="166" t="s">
        <v>5</v>
      </c>
      <c r="K7" s="165"/>
      <c r="L7" s="166" t="s">
        <v>4</v>
      </c>
      <c r="M7" s="165"/>
      <c r="N7" s="166" t="s">
        <v>6</v>
      </c>
      <c r="O7" s="177"/>
      <c r="P7" s="3" t="s">
        <v>7</v>
      </c>
    </row>
    <row r="8" spans="1:16" s="35" customFormat="1" ht="45" customHeight="1">
      <c r="A8" s="4" t="s">
        <v>8</v>
      </c>
      <c r="B8" s="34" t="s">
        <v>38</v>
      </c>
      <c r="C8" s="95">
        <v>4080</v>
      </c>
      <c r="D8" s="49">
        <v>199</v>
      </c>
      <c r="E8" s="5">
        <f aca="true" t="shared" si="0" ref="E8:E15">D8/C8%</f>
        <v>4.877450980392157</v>
      </c>
      <c r="F8" s="50">
        <v>490</v>
      </c>
      <c r="G8" s="5">
        <f aca="true" t="shared" si="1" ref="G8:G15">F8/C8%</f>
        <v>12.009803921568627</v>
      </c>
      <c r="H8" s="50">
        <v>878</v>
      </c>
      <c r="I8" s="5">
        <f aca="true" t="shared" si="2" ref="I8:I15">H8/C8%</f>
        <v>21.519607843137255</v>
      </c>
      <c r="J8" s="50">
        <v>995</v>
      </c>
      <c r="K8" s="5">
        <f aca="true" t="shared" si="3" ref="K8:K15">J8/C8%</f>
        <v>24.387254901960787</v>
      </c>
      <c r="L8" s="6">
        <f aca="true" t="shared" si="4" ref="L8:L15">D8+F8+H8+J8</f>
        <v>2562</v>
      </c>
      <c r="M8" s="5">
        <f aca="true" t="shared" si="5" ref="M8:M15">L8/C8%</f>
        <v>62.794117647058826</v>
      </c>
      <c r="N8" s="50">
        <v>1518</v>
      </c>
      <c r="O8" s="7">
        <f aca="true" t="shared" si="6" ref="O8:O15">N8/C8%</f>
        <v>37.20588235294118</v>
      </c>
      <c r="P8" s="8">
        <f aca="true" t="shared" si="7" ref="P8:P15">(D8*1+F8*2+H8*3+J8*4+N8*5)/C8</f>
        <v>3.770343137254902</v>
      </c>
    </row>
    <row r="9" spans="1:16" s="35" customFormat="1" ht="45" customHeight="1" thickBot="1">
      <c r="A9" s="69" t="s">
        <v>9</v>
      </c>
      <c r="B9" s="70" t="s">
        <v>43</v>
      </c>
      <c r="C9" s="97">
        <v>4144</v>
      </c>
      <c r="D9" s="64">
        <v>18</v>
      </c>
      <c r="E9" s="65">
        <f t="shared" si="0"/>
        <v>0.4343629343629344</v>
      </c>
      <c r="F9" s="71">
        <v>180</v>
      </c>
      <c r="G9" s="65">
        <f t="shared" si="1"/>
        <v>4.343629343629344</v>
      </c>
      <c r="H9" s="71">
        <v>372</v>
      </c>
      <c r="I9" s="65">
        <f t="shared" si="2"/>
        <v>8.976833976833978</v>
      </c>
      <c r="J9" s="71">
        <v>544</v>
      </c>
      <c r="K9" s="65">
        <f t="shared" si="3"/>
        <v>13.127413127413128</v>
      </c>
      <c r="L9" s="66">
        <f t="shared" si="4"/>
        <v>1114</v>
      </c>
      <c r="M9" s="65">
        <f t="shared" si="5"/>
        <v>26.882239382239383</v>
      </c>
      <c r="N9" s="71">
        <v>3030</v>
      </c>
      <c r="O9" s="67">
        <f t="shared" si="6"/>
        <v>73.11776061776062</v>
      </c>
      <c r="P9" s="68">
        <f t="shared" si="7"/>
        <v>4.5415057915057915</v>
      </c>
    </row>
    <row r="10" spans="1:16" s="35" customFormat="1" ht="45" customHeight="1" thickBot="1" thickTop="1">
      <c r="A10" s="80" t="s">
        <v>10</v>
      </c>
      <c r="B10" s="81" t="s">
        <v>42</v>
      </c>
      <c r="C10" s="82">
        <v>4113</v>
      </c>
      <c r="D10" s="83">
        <v>18</v>
      </c>
      <c r="E10" s="84">
        <f t="shared" si="0"/>
        <v>0.437636761487965</v>
      </c>
      <c r="F10" s="83">
        <v>180</v>
      </c>
      <c r="G10" s="84">
        <f t="shared" si="1"/>
        <v>4.3763676148796495</v>
      </c>
      <c r="H10" s="83">
        <v>372</v>
      </c>
      <c r="I10" s="84">
        <f t="shared" si="2"/>
        <v>9.044493070751276</v>
      </c>
      <c r="J10" s="83">
        <v>544</v>
      </c>
      <c r="K10" s="84">
        <f t="shared" si="3"/>
        <v>13.22635545830294</v>
      </c>
      <c r="L10" s="85">
        <f t="shared" si="4"/>
        <v>1114</v>
      </c>
      <c r="M10" s="84">
        <f t="shared" si="5"/>
        <v>27.084852905421833</v>
      </c>
      <c r="N10" s="83">
        <v>2999</v>
      </c>
      <c r="O10" s="86">
        <f t="shared" si="6"/>
        <v>72.91514709457816</v>
      </c>
      <c r="P10" s="87">
        <f t="shared" si="7"/>
        <v>4.538050085096037</v>
      </c>
    </row>
    <row r="11" spans="1:16" s="35" customFormat="1" ht="34.5" customHeight="1" thickTop="1">
      <c r="A11" s="72" t="s">
        <v>11</v>
      </c>
      <c r="B11" s="73" t="s">
        <v>35</v>
      </c>
      <c r="C11" s="74">
        <f>$C$10</f>
        <v>4113</v>
      </c>
      <c r="D11" s="75">
        <f>$D$10+($D$15-$D$10)/4</f>
        <v>102.25</v>
      </c>
      <c r="E11" s="76">
        <f t="shared" si="0"/>
        <v>2.486019936785801</v>
      </c>
      <c r="F11" s="75">
        <f>$F$10+($F$15-$F$10)/4</f>
        <v>310</v>
      </c>
      <c r="G11" s="76">
        <f t="shared" si="1"/>
        <v>7.537077558959396</v>
      </c>
      <c r="H11" s="75">
        <f>$H$10+($H$15-$H$10)/4</f>
        <v>579</v>
      </c>
      <c r="I11" s="76">
        <f t="shared" si="2"/>
        <v>14.077315827862872</v>
      </c>
      <c r="J11" s="75">
        <f>$J$10+($J$15-$J$10)/4</f>
        <v>660.5</v>
      </c>
      <c r="K11" s="76">
        <f t="shared" si="3"/>
        <v>16.058837831266715</v>
      </c>
      <c r="L11" s="77">
        <f t="shared" si="4"/>
        <v>1651.75</v>
      </c>
      <c r="M11" s="76">
        <f t="shared" si="5"/>
        <v>40.15925115487479</v>
      </c>
      <c r="N11" s="75">
        <f>$N$10+($N$15-$N$10)/4</f>
        <v>2461.25</v>
      </c>
      <c r="O11" s="78">
        <f t="shared" si="6"/>
        <v>59.84074884512521</v>
      </c>
      <c r="P11" s="79">
        <f t="shared" si="7"/>
        <v>4.232312180889862</v>
      </c>
    </row>
    <row r="12" spans="1:16" s="35" customFormat="1" ht="34.5" customHeight="1">
      <c r="A12" s="9" t="s">
        <v>12</v>
      </c>
      <c r="B12" s="10" t="s">
        <v>36</v>
      </c>
      <c r="C12" s="59">
        <f>$C$10</f>
        <v>4113</v>
      </c>
      <c r="D12" s="11">
        <f>$D$10+($D$15-$D$10)*2/4</f>
        <v>186.5</v>
      </c>
      <c r="E12" s="12">
        <f t="shared" si="0"/>
        <v>4.534403112083637</v>
      </c>
      <c r="F12" s="11">
        <f>$F$10+($F$15-$F$10)*2/4</f>
        <v>440</v>
      </c>
      <c r="G12" s="12">
        <f t="shared" si="1"/>
        <v>10.697787503039143</v>
      </c>
      <c r="H12" s="11">
        <f>$H$10+($H$15-$H$10)*2/4</f>
        <v>786</v>
      </c>
      <c r="I12" s="12">
        <f t="shared" si="2"/>
        <v>19.11013858497447</v>
      </c>
      <c r="J12" s="11">
        <f>$J$10+($J$15-$J$10)*2/4</f>
        <v>777</v>
      </c>
      <c r="K12" s="12">
        <f t="shared" si="3"/>
        <v>18.89132020423049</v>
      </c>
      <c r="L12" s="13">
        <f t="shared" si="4"/>
        <v>2189.5</v>
      </c>
      <c r="M12" s="12">
        <f t="shared" si="5"/>
        <v>53.233649404327736</v>
      </c>
      <c r="N12" s="11">
        <f>$N$10+($N$15-$N$10)*2/4</f>
        <v>1923.5</v>
      </c>
      <c r="O12" s="14">
        <f t="shared" si="6"/>
        <v>46.76635059567226</v>
      </c>
      <c r="P12" s="15">
        <f t="shared" si="7"/>
        <v>3.9265742766836857</v>
      </c>
    </row>
    <row r="13" spans="1:16" s="35" customFormat="1" ht="34.5" customHeight="1" thickBot="1">
      <c r="A13" s="52" t="s">
        <v>13</v>
      </c>
      <c r="B13" s="53" t="s">
        <v>37</v>
      </c>
      <c r="C13" s="60">
        <f>$C$10</f>
        <v>4113</v>
      </c>
      <c r="D13" s="54">
        <f>$D$10+($D$15-$D$10)*3/4</f>
        <v>270.75</v>
      </c>
      <c r="E13" s="55">
        <f t="shared" si="0"/>
        <v>6.582786287381473</v>
      </c>
      <c r="F13" s="54">
        <f>$F$10+($F$15-$F$10)*3/4</f>
        <v>570</v>
      </c>
      <c r="G13" s="55">
        <f t="shared" si="1"/>
        <v>13.858497447118891</v>
      </c>
      <c r="H13" s="54">
        <f>$H$10+($H$15-$H$10)*3/4</f>
        <v>993</v>
      </c>
      <c r="I13" s="55">
        <f t="shared" si="2"/>
        <v>24.142961342086068</v>
      </c>
      <c r="J13" s="54">
        <f>$J$10+($J$15-$J$10)*3/4</f>
        <v>893.5</v>
      </c>
      <c r="K13" s="55">
        <f t="shared" si="3"/>
        <v>21.72380257719426</v>
      </c>
      <c r="L13" s="56">
        <f t="shared" si="4"/>
        <v>2727.25</v>
      </c>
      <c r="M13" s="55">
        <f t="shared" si="5"/>
        <v>66.30804765378069</v>
      </c>
      <c r="N13" s="54">
        <f>$N$10+($N$15-$N$10)*3/4</f>
        <v>1385.75</v>
      </c>
      <c r="O13" s="57">
        <f t="shared" si="6"/>
        <v>33.6919523462193</v>
      </c>
      <c r="P13" s="58">
        <f t="shared" si="7"/>
        <v>3.6208363724775103</v>
      </c>
    </row>
    <row r="14" spans="1:16" s="35" customFormat="1" ht="33" customHeight="1" thickBot="1">
      <c r="A14" s="61" t="s">
        <v>14</v>
      </c>
      <c r="B14" s="62" t="s">
        <v>15</v>
      </c>
      <c r="C14" s="88">
        <f>$C$10</f>
        <v>4113</v>
      </c>
      <c r="D14" s="89">
        <v>296</v>
      </c>
      <c r="E14" s="90">
        <f t="shared" si="0"/>
        <v>7.196693411135424</v>
      </c>
      <c r="F14" s="89">
        <v>500</v>
      </c>
      <c r="G14" s="90">
        <f t="shared" si="1"/>
        <v>12.156576707999026</v>
      </c>
      <c r="H14" s="89">
        <v>995</v>
      </c>
      <c r="I14" s="90">
        <f t="shared" si="2"/>
        <v>24.191587648918063</v>
      </c>
      <c r="J14" s="89">
        <v>1027</v>
      </c>
      <c r="K14" s="90">
        <f t="shared" si="3"/>
        <v>24.96960855823</v>
      </c>
      <c r="L14" s="91">
        <f t="shared" si="4"/>
        <v>2818</v>
      </c>
      <c r="M14" s="90">
        <f t="shared" si="5"/>
        <v>68.51446632628252</v>
      </c>
      <c r="N14" s="89">
        <v>1295</v>
      </c>
      <c r="O14" s="92">
        <f t="shared" si="6"/>
        <v>31.48553367371748</v>
      </c>
      <c r="P14" s="63">
        <f t="shared" si="7"/>
        <v>3.613907123753951</v>
      </c>
    </row>
    <row r="15" spans="1:16" s="35" customFormat="1" ht="33" customHeight="1" thickBot="1" thickTop="1">
      <c r="A15" s="80" t="s">
        <v>16</v>
      </c>
      <c r="B15" s="93" t="s">
        <v>17</v>
      </c>
      <c r="C15" s="94">
        <f>$C$10</f>
        <v>4113</v>
      </c>
      <c r="D15" s="83">
        <v>355</v>
      </c>
      <c r="E15" s="84">
        <f t="shared" si="0"/>
        <v>8.63116946267931</v>
      </c>
      <c r="F15" s="83">
        <v>700</v>
      </c>
      <c r="G15" s="84">
        <f t="shared" si="1"/>
        <v>17.019207391198638</v>
      </c>
      <c r="H15" s="83">
        <v>1200</v>
      </c>
      <c r="I15" s="84">
        <f t="shared" si="2"/>
        <v>29.175784099197664</v>
      </c>
      <c r="J15" s="83">
        <v>1010</v>
      </c>
      <c r="K15" s="84">
        <f t="shared" si="3"/>
        <v>24.556284950158034</v>
      </c>
      <c r="L15" s="85">
        <f t="shared" si="4"/>
        <v>3265</v>
      </c>
      <c r="M15" s="84">
        <f t="shared" si="5"/>
        <v>79.38244590323364</v>
      </c>
      <c r="N15" s="83">
        <v>848</v>
      </c>
      <c r="O15" s="86">
        <f t="shared" si="6"/>
        <v>20.617554096766348</v>
      </c>
      <c r="P15" s="87">
        <f t="shared" si="7"/>
        <v>3.315098468271335</v>
      </c>
    </row>
    <row r="16" spans="1:16" s="35" customFormat="1" ht="32.25" customHeight="1" thickBot="1" thickTop="1">
      <c r="A16" s="16" t="s">
        <v>18</v>
      </c>
      <c r="B16" s="36" t="s">
        <v>26</v>
      </c>
      <c r="C16" s="37"/>
      <c r="D16" s="38">
        <f>D10-D15</f>
        <v>-337</v>
      </c>
      <c r="E16" s="39"/>
      <c r="F16" s="38">
        <f>F10-F15</f>
        <v>-520</v>
      </c>
      <c r="G16" s="38"/>
      <c r="H16" s="38">
        <f>H10-H15</f>
        <v>-828</v>
      </c>
      <c r="I16" s="39"/>
      <c r="J16" s="38">
        <f>J10-J15</f>
        <v>-466</v>
      </c>
      <c r="K16" s="39"/>
      <c r="L16" s="38">
        <f>L10-L15</f>
        <v>-2151</v>
      </c>
      <c r="M16" s="40"/>
      <c r="N16" s="38">
        <f>N10-N15</f>
        <v>2151</v>
      </c>
      <c r="O16" s="39"/>
      <c r="P16" s="41">
        <f>P10-P15</f>
        <v>1.222951616824702</v>
      </c>
    </row>
    <row r="17" spans="1:16" ht="15.75">
      <c r="A17" s="17"/>
      <c r="B17" s="18"/>
      <c r="C17" s="19"/>
      <c r="D17" s="20"/>
      <c r="E17" s="21"/>
      <c r="F17" s="20"/>
      <c r="G17" s="20"/>
      <c r="H17" s="20"/>
      <c r="I17" s="21"/>
      <c r="J17" s="20"/>
      <c r="K17" s="22"/>
      <c r="L17" s="20"/>
      <c r="M17" s="21"/>
      <c r="N17" s="20"/>
      <c r="O17" s="21"/>
      <c r="P17" s="23"/>
    </row>
    <row r="18" spans="1:16" ht="15" hidden="1">
      <c r="A18" s="24"/>
      <c r="C18" s="25">
        <f>(D8+F8+H8+J8+N8)</f>
        <v>4080</v>
      </c>
      <c r="D18" s="25">
        <f>(D9+F9+H9+J9+N9)</f>
        <v>4144</v>
      </c>
      <c r="E18" s="25">
        <f>(D10+F10+H10+J10+N10)</f>
        <v>4113</v>
      </c>
      <c r="F18" s="25">
        <f>(D14+F14+H14+J14+N14)</f>
        <v>4113</v>
      </c>
      <c r="G18" s="25">
        <f>(D15+F15+H15+J15+N15)</f>
        <v>4113</v>
      </c>
      <c r="H18" s="26"/>
      <c r="I18" s="26"/>
      <c r="L18" s="27"/>
      <c r="M18" s="28"/>
      <c r="N18" s="27"/>
      <c r="O18" s="28"/>
      <c r="P18" s="27"/>
    </row>
    <row r="19" spans="1:16" ht="22.5" hidden="1">
      <c r="A19" s="29"/>
      <c r="C19" s="30" t="s">
        <v>19</v>
      </c>
      <c r="D19" s="30" t="s">
        <v>20</v>
      </c>
      <c r="E19" s="30" t="s">
        <v>21</v>
      </c>
      <c r="F19" s="30" t="s">
        <v>22</v>
      </c>
      <c r="G19" s="30" t="s">
        <v>23</v>
      </c>
      <c r="H19" s="28"/>
      <c r="I19" s="28"/>
      <c r="L19" s="31"/>
      <c r="M19" s="32"/>
      <c r="N19" s="31"/>
      <c r="O19" s="32"/>
      <c r="P19" s="31"/>
    </row>
    <row r="20" s="35" customFormat="1" ht="12.75"/>
    <row r="21" spans="13:16" s="35" customFormat="1" ht="13.5" thickBot="1">
      <c r="M21" s="48"/>
      <c r="N21" s="48"/>
      <c r="O21" s="48"/>
      <c r="P21" s="48"/>
    </row>
    <row r="22" spans="9:16" s="35" customFormat="1" ht="19.5" customHeight="1" thickBot="1">
      <c r="I22" s="35" t="s">
        <v>34</v>
      </c>
      <c r="J22" s="173"/>
      <c r="K22" s="174"/>
      <c r="M22" s="169" t="s">
        <v>32</v>
      </c>
      <c r="N22" s="169"/>
      <c r="O22" s="169"/>
      <c r="P22" s="169"/>
    </row>
    <row r="23" s="35" customFormat="1" ht="12.75"/>
  </sheetData>
  <sheetProtection sheet="1" objects="1" scenarios="1" selectLockedCells="1" selectUnlockedCells="1"/>
  <protectedRanges>
    <protectedRange sqref="F8:F10 H8:H10 J8:J10 N8:N10 N14:N15 F14:F15 H14:H15 J14:J15 D14:D15 D8:D10 C11:C13" name="Range22_1"/>
    <protectedRange sqref="L8:L10 L14" name="Range14_1"/>
    <protectedRange sqref="L11:L13" name="Range19_1"/>
    <protectedRange sqref="B7" name="Range23_1"/>
    <protectedRange sqref="N5:O5" name="Range9"/>
    <protectedRange sqref="C2:L2" name="Range7"/>
    <protectedRange sqref="C2 E2:M2 O2:Q2" name="Range24_1"/>
    <protectedRange sqref="B2:C2 E2:M2 O2:Q2" name="Range1_1"/>
    <protectedRange sqref="F5:K5" name="Range22_1_1"/>
    <protectedRange sqref="B5 E5:K5" name="Range20_1"/>
    <protectedRange sqref="N5:O5" name="Range21_1"/>
    <protectedRange sqref="O2:P2" name="Range6"/>
    <protectedRange sqref="F5:K5" name="Range8"/>
  </protectedRanges>
  <mergeCells count="14">
    <mergeCell ref="D7:E7"/>
    <mergeCell ref="F7:G7"/>
    <mergeCell ref="H7:I7"/>
    <mergeCell ref="L7:M7"/>
    <mergeCell ref="N5:O5"/>
    <mergeCell ref="M22:P22"/>
    <mergeCell ref="C2:K2"/>
    <mergeCell ref="D5:J5"/>
    <mergeCell ref="J22:K22"/>
    <mergeCell ref="O2:P2"/>
    <mergeCell ref="A3:P3"/>
    <mergeCell ref="A4:P4"/>
    <mergeCell ref="J7:K7"/>
    <mergeCell ref="N7:O7"/>
  </mergeCells>
  <conditionalFormatting sqref="C15">
    <cfRule type="cellIs" priority="1" dxfId="0" operator="notEqual" stopIfTrue="1">
      <formula>$G$18</formula>
    </cfRule>
  </conditionalFormatting>
  <conditionalFormatting sqref="C14">
    <cfRule type="cellIs" priority="2" dxfId="0" operator="notEqual" stopIfTrue="1">
      <formula>$F$18</formula>
    </cfRule>
  </conditionalFormatting>
  <conditionalFormatting sqref="C8">
    <cfRule type="cellIs" priority="3" dxfId="0" operator="notEqual" stopIfTrue="1">
      <formula>$C$18</formula>
    </cfRule>
  </conditionalFormatting>
  <conditionalFormatting sqref="C9">
    <cfRule type="cellIs" priority="4" dxfId="0" operator="notEqual" stopIfTrue="1">
      <formula>$D$18</formula>
    </cfRule>
  </conditionalFormatting>
  <conditionalFormatting sqref="C10">
    <cfRule type="cellIs" priority="5" dxfId="0" operator="notEqual" stopIfTrue="1">
      <formula>$E$18</formula>
    </cfRule>
  </conditionalFormatting>
  <printOptions horizontalCentered="1"/>
  <pageMargins left="0.5" right="0.39" top="0.49" bottom="0.51" header="0.27" footer="0.29"/>
  <pageSetup errors="dash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X28"/>
  <sheetViews>
    <sheetView showGridLines="0" showRowColHeaders="0" workbookViewId="0" topLeftCell="A1">
      <selection activeCell="D2" sqref="D2:P2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6.7109375" style="0" customWidth="1"/>
    <col min="4" max="4" width="5.421875" style="0" customWidth="1"/>
    <col min="5" max="5" width="6.28125" style="0" customWidth="1"/>
    <col min="6" max="6" width="5.421875" style="0" customWidth="1"/>
    <col min="7" max="7" width="6.28125" style="0" customWidth="1"/>
    <col min="8" max="8" width="5.7109375" style="0" customWidth="1"/>
    <col min="9" max="9" width="6.28125" style="0" customWidth="1"/>
    <col min="10" max="10" width="5.7109375" style="0" customWidth="1"/>
    <col min="11" max="11" width="6.28125" style="0" customWidth="1"/>
    <col min="12" max="12" width="5.7109375" style="0" customWidth="1"/>
    <col min="13" max="13" width="6.28125" style="0" customWidth="1"/>
    <col min="14" max="14" width="5.7109375" style="0" customWidth="1"/>
    <col min="15" max="15" width="6.28125" style="0" customWidth="1"/>
    <col min="16" max="16" width="5.7109375" style="0" customWidth="1"/>
    <col min="17" max="17" width="6.28125" style="0" customWidth="1"/>
    <col min="18" max="18" width="5.7109375" style="0" customWidth="1"/>
    <col min="19" max="19" width="6.28125" style="0" customWidth="1"/>
    <col min="20" max="20" width="5.7109375" style="0" customWidth="1"/>
    <col min="21" max="22" width="6.28125" style="0" customWidth="1"/>
    <col min="23" max="23" width="6.8515625" style="0" customWidth="1"/>
    <col min="24" max="24" width="5.8515625" style="0" customWidth="1"/>
  </cols>
  <sheetData>
    <row r="1" spans="1:24" s="35" customFormat="1" ht="18" customHeight="1" thickBot="1">
      <c r="A1" s="42"/>
      <c r="X1" s="51" t="s">
        <v>31</v>
      </c>
    </row>
    <row r="2" spans="2:23" s="43" customFormat="1" ht="23.25" customHeight="1" thickBot="1">
      <c r="B2" s="43" t="s">
        <v>27</v>
      </c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Q2" s="44"/>
      <c r="S2" s="45" t="s">
        <v>33</v>
      </c>
      <c r="V2" s="170"/>
      <c r="W2" s="172"/>
    </row>
    <row r="3" spans="1:24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43" customFormat="1" ht="19.5" customHeight="1" thickBot="1">
      <c r="A4" s="176" t="s">
        <v>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3" s="43" customFormat="1" ht="18" customHeight="1" thickBot="1">
      <c r="A5" s="46"/>
      <c r="B5" s="43" t="s">
        <v>30</v>
      </c>
      <c r="F5" s="170"/>
      <c r="G5" s="171"/>
      <c r="H5" s="171"/>
      <c r="I5" s="171"/>
      <c r="J5" s="171"/>
      <c r="K5" s="171"/>
      <c r="L5" s="172"/>
      <c r="P5" s="46"/>
      <c r="S5" s="47" t="s">
        <v>40</v>
      </c>
      <c r="V5" s="167">
        <v>5</v>
      </c>
      <c r="W5" s="168"/>
    </row>
    <row r="6" ht="13.5" thickBot="1"/>
    <row r="7" spans="1:24" ht="28.5" customHeight="1" thickBot="1">
      <c r="A7" s="3" t="s">
        <v>45</v>
      </c>
      <c r="B7" s="163" t="s">
        <v>46</v>
      </c>
      <c r="C7" s="1" t="s">
        <v>47</v>
      </c>
      <c r="D7" s="178" t="s">
        <v>48</v>
      </c>
      <c r="E7" s="179"/>
      <c r="F7" s="180" t="s">
        <v>49</v>
      </c>
      <c r="G7" s="181"/>
      <c r="H7" s="182" t="s">
        <v>50</v>
      </c>
      <c r="I7" s="181"/>
      <c r="J7" s="182" t="s">
        <v>51</v>
      </c>
      <c r="K7" s="181"/>
      <c r="L7" s="182" t="s">
        <v>52</v>
      </c>
      <c r="M7" s="181"/>
      <c r="N7" s="187" t="s">
        <v>53</v>
      </c>
      <c r="O7" s="179"/>
      <c r="P7" s="187" t="s">
        <v>54</v>
      </c>
      <c r="Q7" s="179"/>
      <c r="R7" s="187" t="s">
        <v>55</v>
      </c>
      <c r="S7" s="179"/>
      <c r="T7" s="187" t="s">
        <v>56</v>
      </c>
      <c r="U7" s="179"/>
      <c r="V7" s="187" t="s">
        <v>4</v>
      </c>
      <c r="W7" s="179"/>
      <c r="X7" s="98" t="s">
        <v>7</v>
      </c>
    </row>
    <row r="8" spans="1:24" ht="52.5" customHeight="1">
      <c r="A8" s="4" t="s">
        <v>8</v>
      </c>
      <c r="B8" s="162" t="s">
        <v>63</v>
      </c>
      <c r="C8" s="50"/>
      <c r="D8" s="99"/>
      <c r="E8" s="100" t="e">
        <f aca="true" t="shared" si="0" ref="E8:E15">D8/C8%</f>
        <v>#DIV/0!</v>
      </c>
      <c r="F8" s="101"/>
      <c r="G8" s="100" t="e">
        <f aca="true" t="shared" si="1" ref="G8:G15">F8/C8%</f>
        <v>#DIV/0!</v>
      </c>
      <c r="H8" s="102"/>
      <c r="I8" s="100" t="e">
        <f aca="true" t="shared" si="2" ref="I8:I15">H8/C8%</f>
        <v>#DIV/0!</v>
      </c>
      <c r="J8" s="102"/>
      <c r="K8" s="100" t="e">
        <f aca="true" t="shared" si="3" ref="K8:K15">J8/C8%</f>
        <v>#DIV/0!</v>
      </c>
      <c r="L8" s="102"/>
      <c r="M8" s="100" t="e">
        <f aca="true" t="shared" si="4" ref="M8:M15">L8/C8%</f>
        <v>#DIV/0!</v>
      </c>
      <c r="N8" s="103"/>
      <c r="O8" s="100" t="e">
        <f aca="true" t="shared" si="5" ref="O8:O15">N8/C8%</f>
        <v>#DIV/0!</v>
      </c>
      <c r="P8" s="103"/>
      <c r="Q8" s="100" t="e">
        <f aca="true" t="shared" si="6" ref="Q8:Q15">P8/C8%</f>
        <v>#DIV/0!</v>
      </c>
      <c r="R8" s="103"/>
      <c r="S8" s="104" t="e">
        <f aca="true" t="shared" si="7" ref="S8:S15">R8/C8%</f>
        <v>#DIV/0!</v>
      </c>
      <c r="T8" s="103"/>
      <c r="U8" s="105" t="e">
        <f aca="true" t="shared" si="8" ref="U8:U15">T8/C8%</f>
        <v>#DIV/0!</v>
      </c>
      <c r="V8" s="106"/>
      <c r="W8" s="100" t="e">
        <f aca="true" t="shared" si="9" ref="W8:W15">V8/C8%</f>
        <v>#DIV/0!</v>
      </c>
      <c r="X8" s="107" t="e">
        <f aca="true" t="shared" si="10" ref="X8:X15">(D8*1+F8*2+H8*3+J8*4+L8*5+N8*6+P8*7+R8*8+T8*9)/C8</f>
        <v>#DIV/0!</v>
      </c>
    </row>
    <row r="9" spans="1:24" ht="48.75" customHeight="1" thickBot="1">
      <c r="A9" s="108" t="s">
        <v>9</v>
      </c>
      <c r="B9" s="109" t="s">
        <v>64</v>
      </c>
      <c r="C9" s="110"/>
      <c r="D9" s="111"/>
      <c r="E9" s="112" t="e">
        <f t="shared" si="0"/>
        <v>#DIV/0!</v>
      </c>
      <c r="F9" s="113"/>
      <c r="G9" s="112" t="e">
        <f t="shared" si="1"/>
        <v>#DIV/0!</v>
      </c>
      <c r="H9" s="114"/>
      <c r="I9" s="112" t="e">
        <f t="shared" si="2"/>
        <v>#DIV/0!</v>
      </c>
      <c r="J9" s="114"/>
      <c r="K9" s="112" t="e">
        <f t="shared" si="3"/>
        <v>#DIV/0!</v>
      </c>
      <c r="L9" s="114"/>
      <c r="M9" s="112" t="e">
        <f t="shared" si="4"/>
        <v>#DIV/0!</v>
      </c>
      <c r="N9" s="115"/>
      <c r="O9" s="112" t="e">
        <f t="shared" si="5"/>
        <v>#DIV/0!</v>
      </c>
      <c r="P9" s="115"/>
      <c r="Q9" s="112" t="e">
        <f t="shared" si="6"/>
        <v>#DIV/0!</v>
      </c>
      <c r="R9" s="115"/>
      <c r="S9" s="112" t="e">
        <f t="shared" si="7"/>
        <v>#DIV/0!</v>
      </c>
      <c r="T9" s="115"/>
      <c r="U9" s="112" t="e">
        <f t="shared" si="8"/>
        <v>#DIV/0!</v>
      </c>
      <c r="V9" s="114"/>
      <c r="W9" s="112" t="e">
        <f t="shared" si="9"/>
        <v>#DIV/0!</v>
      </c>
      <c r="X9" s="116" t="e">
        <f t="shared" si="10"/>
        <v>#DIV/0!</v>
      </c>
    </row>
    <row r="10" spans="1:24" ht="62.25" customHeight="1" thickBot="1" thickTop="1">
      <c r="A10" s="117" t="s">
        <v>10</v>
      </c>
      <c r="B10" s="118" t="s">
        <v>65</v>
      </c>
      <c r="C10" s="119"/>
      <c r="D10" s="120"/>
      <c r="E10" s="121" t="e">
        <f t="shared" si="0"/>
        <v>#DIV/0!</v>
      </c>
      <c r="F10" s="122"/>
      <c r="G10" s="121" t="e">
        <f t="shared" si="1"/>
        <v>#DIV/0!</v>
      </c>
      <c r="H10" s="123"/>
      <c r="I10" s="121" t="e">
        <f t="shared" si="2"/>
        <v>#DIV/0!</v>
      </c>
      <c r="J10" s="123"/>
      <c r="K10" s="121" t="e">
        <f t="shared" si="3"/>
        <v>#DIV/0!</v>
      </c>
      <c r="L10" s="123"/>
      <c r="M10" s="121" t="e">
        <f t="shared" si="4"/>
        <v>#DIV/0!</v>
      </c>
      <c r="N10" s="124"/>
      <c r="O10" s="121" t="e">
        <f t="shared" si="5"/>
        <v>#DIV/0!</v>
      </c>
      <c r="P10" s="124"/>
      <c r="Q10" s="121" t="e">
        <f t="shared" si="6"/>
        <v>#DIV/0!</v>
      </c>
      <c r="R10" s="124"/>
      <c r="S10" s="121" t="e">
        <f t="shared" si="7"/>
        <v>#DIV/0!</v>
      </c>
      <c r="T10" s="124"/>
      <c r="U10" s="121" t="e">
        <f t="shared" si="8"/>
        <v>#DIV/0!</v>
      </c>
      <c r="V10" s="123"/>
      <c r="W10" s="121" t="e">
        <f t="shared" si="9"/>
        <v>#DIV/0!</v>
      </c>
      <c r="X10" s="125" t="e">
        <f t="shared" si="10"/>
        <v>#DIV/0!</v>
      </c>
    </row>
    <row r="11" spans="1:24" ht="29.25" customHeight="1" thickTop="1">
      <c r="A11" s="72" t="s">
        <v>11</v>
      </c>
      <c r="B11" s="73" t="s">
        <v>57</v>
      </c>
      <c r="C11" s="126">
        <f>C10</f>
        <v>0</v>
      </c>
      <c r="D11" s="127">
        <f>D10+(D15-D10)/4</f>
        <v>0</v>
      </c>
      <c r="E11" s="128" t="e">
        <f t="shared" si="0"/>
        <v>#DIV/0!</v>
      </c>
      <c r="F11" s="127">
        <f>F10+(F15-F10)/4</f>
        <v>0</v>
      </c>
      <c r="G11" s="128" t="e">
        <f t="shared" si="1"/>
        <v>#DIV/0!</v>
      </c>
      <c r="H11" s="127">
        <f>H10+(H15-H10)/4</f>
        <v>0</v>
      </c>
      <c r="I11" s="128" t="e">
        <f t="shared" si="2"/>
        <v>#DIV/0!</v>
      </c>
      <c r="J11" s="127">
        <f>J10+(J15-J10)/4</f>
        <v>0</v>
      </c>
      <c r="K11" s="128" t="e">
        <f t="shared" si="3"/>
        <v>#DIV/0!</v>
      </c>
      <c r="L11" s="127">
        <f>L10+(L15-L10)/4</f>
        <v>0</v>
      </c>
      <c r="M11" s="128" t="e">
        <f t="shared" si="4"/>
        <v>#DIV/0!</v>
      </c>
      <c r="N11" s="127">
        <f>N10+(N15-N10)/4</f>
        <v>0</v>
      </c>
      <c r="O11" s="128" t="e">
        <f t="shared" si="5"/>
        <v>#DIV/0!</v>
      </c>
      <c r="P11" s="127">
        <f>P10+(P15-P10)/4</f>
        <v>0</v>
      </c>
      <c r="Q11" s="128" t="e">
        <f t="shared" si="6"/>
        <v>#DIV/0!</v>
      </c>
      <c r="R11" s="127">
        <f>R10+(R15-R10)/4</f>
        <v>0</v>
      </c>
      <c r="S11" s="128" t="e">
        <f t="shared" si="7"/>
        <v>#DIV/0!</v>
      </c>
      <c r="T11" s="127">
        <f>T10+(T15-T10)/4</f>
        <v>0</v>
      </c>
      <c r="U11" s="128" t="e">
        <f t="shared" si="8"/>
        <v>#DIV/0!</v>
      </c>
      <c r="V11" s="129">
        <f>D11+F11+H11+J11+L11+N11+P11+R11</f>
        <v>0</v>
      </c>
      <c r="W11" s="128" t="e">
        <f t="shared" si="9"/>
        <v>#DIV/0!</v>
      </c>
      <c r="X11" s="130" t="e">
        <f t="shared" si="10"/>
        <v>#DIV/0!</v>
      </c>
    </row>
    <row r="12" spans="1:24" ht="29.25" customHeight="1">
      <c r="A12" s="9" t="s">
        <v>12</v>
      </c>
      <c r="B12" s="10" t="s">
        <v>58</v>
      </c>
      <c r="C12" s="131">
        <f>C10</f>
        <v>0</v>
      </c>
      <c r="D12" s="132">
        <f>D10+(D15-D10)*2/4</f>
        <v>0</v>
      </c>
      <c r="E12" s="133" t="e">
        <f t="shared" si="0"/>
        <v>#DIV/0!</v>
      </c>
      <c r="F12" s="132">
        <f>F10+(F15-F10)*2/4</f>
        <v>0</v>
      </c>
      <c r="G12" s="133" t="e">
        <f t="shared" si="1"/>
        <v>#DIV/0!</v>
      </c>
      <c r="H12" s="132">
        <f>H10+(H15-H10)*2/4</f>
        <v>0</v>
      </c>
      <c r="I12" s="133" t="e">
        <f t="shared" si="2"/>
        <v>#DIV/0!</v>
      </c>
      <c r="J12" s="132">
        <f>J10+(J15-J10)*2/4</f>
        <v>0</v>
      </c>
      <c r="K12" s="133" t="e">
        <f t="shared" si="3"/>
        <v>#DIV/0!</v>
      </c>
      <c r="L12" s="132">
        <f>L10+(L15-L10)*2/4</f>
        <v>0</v>
      </c>
      <c r="M12" s="133" t="e">
        <f t="shared" si="4"/>
        <v>#DIV/0!</v>
      </c>
      <c r="N12" s="132">
        <f>N10+(N15-N10)*2/4</f>
        <v>0</v>
      </c>
      <c r="O12" s="133" t="e">
        <f t="shared" si="5"/>
        <v>#DIV/0!</v>
      </c>
      <c r="P12" s="132">
        <f>P10+(P15-P10)*2/4</f>
        <v>0</v>
      </c>
      <c r="Q12" s="133" t="e">
        <f t="shared" si="6"/>
        <v>#DIV/0!</v>
      </c>
      <c r="R12" s="132">
        <f>R10+(R15-R10)*2/4</f>
        <v>0</v>
      </c>
      <c r="S12" s="133" t="e">
        <f t="shared" si="7"/>
        <v>#DIV/0!</v>
      </c>
      <c r="T12" s="132">
        <f>T10+(T15-T10)*2/4</f>
        <v>0</v>
      </c>
      <c r="U12" s="133" t="e">
        <f t="shared" si="8"/>
        <v>#DIV/0!</v>
      </c>
      <c r="V12" s="134">
        <f>D12+F12+H12+J12+L12+N12+P12+R12</f>
        <v>0</v>
      </c>
      <c r="W12" s="133" t="e">
        <f t="shared" si="9"/>
        <v>#DIV/0!</v>
      </c>
      <c r="X12" s="135" t="e">
        <f t="shared" si="10"/>
        <v>#DIV/0!</v>
      </c>
    </row>
    <row r="13" spans="1:24" ht="29.25" customHeight="1">
      <c r="A13" s="9" t="s">
        <v>13</v>
      </c>
      <c r="B13" s="10" t="s">
        <v>59</v>
      </c>
      <c r="C13" s="131">
        <f>C11</f>
        <v>0</v>
      </c>
      <c r="D13" s="132">
        <f>D10+(D15-D10)*3/4</f>
        <v>0</v>
      </c>
      <c r="E13" s="133" t="e">
        <f t="shared" si="0"/>
        <v>#DIV/0!</v>
      </c>
      <c r="F13" s="132">
        <f>F10+(F15-F10)*3/4</f>
        <v>0</v>
      </c>
      <c r="G13" s="133" t="e">
        <f t="shared" si="1"/>
        <v>#DIV/0!</v>
      </c>
      <c r="H13" s="132">
        <f>H10+(H15-H10)*3/4</f>
        <v>0</v>
      </c>
      <c r="I13" s="133" t="e">
        <f t="shared" si="2"/>
        <v>#DIV/0!</v>
      </c>
      <c r="J13" s="132">
        <f>J10+(J15-J10)*3/4</f>
        <v>0</v>
      </c>
      <c r="K13" s="133" t="e">
        <f t="shared" si="3"/>
        <v>#DIV/0!</v>
      </c>
      <c r="L13" s="132">
        <f>L10+(L15-L10)*3/4</f>
        <v>0</v>
      </c>
      <c r="M13" s="133" t="e">
        <f t="shared" si="4"/>
        <v>#DIV/0!</v>
      </c>
      <c r="N13" s="132">
        <f>N10+(N15-N10)*3/4</f>
        <v>0</v>
      </c>
      <c r="O13" s="133" t="e">
        <f t="shared" si="5"/>
        <v>#DIV/0!</v>
      </c>
      <c r="P13" s="132">
        <f>P10+(P15-P10)*3/4</f>
        <v>0</v>
      </c>
      <c r="Q13" s="133" t="e">
        <f t="shared" si="6"/>
        <v>#DIV/0!</v>
      </c>
      <c r="R13" s="132">
        <f>R10+(R15-R10)*3/4</f>
        <v>0</v>
      </c>
      <c r="S13" s="133" t="e">
        <f t="shared" si="7"/>
        <v>#DIV/0!</v>
      </c>
      <c r="T13" s="132">
        <f>T10+(T15-T10)*3/4</f>
        <v>0</v>
      </c>
      <c r="U13" s="133" t="e">
        <f t="shared" si="8"/>
        <v>#DIV/0!</v>
      </c>
      <c r="V13" s="134">
        <f>D13+F13+H13+J13+L13+N13+P13+R13</f>
        <v>0</v>
      </c>
      <c r="W13" s="133" t="e">
        <f t="shared" si="9"/>
        <v>#DIV/0!</v>
      </c>
      <c r="X13" s="135" t="e">
        <f t="shared" si="10"/>
        <v>#DIV/0!</v>
      </c>
    </row>
    <row r="14" spans="1:24" ht="29.25" customHeight="1" thickBot="1">
      <c r="A14" s="69" t="s">
        <v>14</v>
      </c>
      <c r="B14" s="136" t="s">
        <v>15</v>
      </c>
      <c r="C14" s="137"/>
      <c r="D14" s="138"/>
      <c r="E14" s="139" t="e">
        <f t="shared" si="0"/>
        <v>#DIV/0!</v>
      </c>
      <c r="F14" s="140"/>
      <c r="G14" s="139" t="e">
        <f t="shared" si="1"/>
        <v>#DIV/0!</v>
      </c>
      <c r="H14" s="141"/>
      <c r="I14" s="139" t="e">
        <f t="shared" si="2"/>
        <v>#DIV/0!</v>
      </c>
      <c r="J14" s="141"/>
      <c r="K14" s="139" t="e">
        <f t="shared" si="3"/>
        <v>#DIV/0!</v>
      </c>
      <c r="L14" s="141"/>
      <c r="M14" s="139" t="e">
        <f t="shared" si="4"/>
        <v>#DIV/0!</v>
      </c>
      <c r="N14" s="142"/>
      <c r="O14" s="139" t="e">
        <f t="shared" si="5"/>
        <v>#DIV/0!</v>
      </c>
      <c r="P14" s="142"/>
      <c r="Q14" s="139" t="e">
        <f t="shared" si="6"/>
        <v>#DIV/0!</v>
      </c>
      <c r="R14" s="142"/>
      <c r="S14" s="139" t="e">
        <f t="shared" si="7"/>
        <v>#DIV/0!</v>
      </c>
      <c r="T14" s="142"/>
      <c r="U14" s="139" t="e">
        <f t="shared" si="8"/>
        <v>#DIV/0!</v>
      </c>
      <c r="V14" s="141"/>
      <c r="W14" s="139" t="e">
        <f t="shared" si="9"/>
        <v>#DIV/0!</v>
      </c>
      <c r="X14" s="143" t="e">
        <f t="shared" si="10"/>
        <v>#DIV/0!</v>
      </c>
    </row>
    <row r="15" spans="1:24" ht="33.75" customHeight="1" thickBot="1" thickTop="1">
      <c r="A15" s="144" t="s">
        <v>16</v>
      </c>
      <c r="B15" s="145" t="s">
        <v>17</v>
      </c>
      <c r="C15" s="146"/>
      <c r="D15" s="147"/>
      <c r="E15" s="148" t="e">
        <f t="shared" si="0"/>
        <v>#DIV/0!</v>
      </c>
      <c r="F15" s="149"/>
      <c r="G15" s="148" t="e">
        <f t="shared" si="1"/>
        <v>#DIV/0!</v>
      </c>
      <c r="H15" s="150"/>
      <c r="I15" s="148" t="e">
        <f t="shared" si="2"/>
        <v>#DIV/0!</v>
      </c>
      <c r="J15" s="150"/>
      <c r="K15" s="148" t="e">
        <f t="shared" si="3"/>
        <v>#DIV/0!</v>
      </c>
      <c r="L15" s="150"/>
      <c r="M15" s="148" t="e">
        <f t="shared" si="4"/>
        <v>#DIV/0!</v>
      </c>
      <c r="N15" s="151"/>
      <c r="O15" s="148" t="e">
        <f t="shared" si="5"/>
        <v>#DIV/0!</v>
      </c>
      <c r="P15" s="151"/>
      <c r="Q15" s="148" t="e">
        <f t="shared" si="6"/>
        <v>#DIV/0!</v>
      </c>
      <c r="R15" s="151"/>
      <c r="S15" s="148" t="e">
        <f t="shared" si="7"/>
        <v>#DIV/0!</v>
      </c>
      <c r="T15" s="151"/>
      <c r="U15" s="148" t="e">
        <f t="shared" si="8"/>
        <v>#DIV/0!</v>
      </c>
      <c r="V15" s="150"/>
      <c r="W15" s="148" t="e">
        <f t="shared" si="9"/>
        <v>#DIV/0!</v>
      </c>
      <c r="X15" s="152" t="e">
        <f t="shared" si="10"/>
        <v>#DIV/0!</v>
      </c>
    </row>
    <row r="16" spans="1:24" ht="30.75" customHeight="1" thickBot="1" thickTop="1">
      <c r="A16" s="16" t="s">
        <v>18</v>
      </c>
      <c r="B16" s="153" t="s">
        <v>60</v>
      </c>
      <c r="C16" s="154"/>
      <c r="D16" s="155">
        <f>D10-D15</f>
        <v>0</v>
      </c>
      <c r="E16" s="156"/>
      <c r="F16" s="155">
        <f>F10-F15</f>
        <v>0</v>
      </c>
      <c r="G16" s="156"/>
      <c r="H16" s="155">
        <f>H10-H15</f>
        <v>0</v>
      </c>
      <c r="I16" s="156"/>
      <c r="J16" s="155">
        <f>J10-J15</f>
        <v>0</v>
      </c>
      <c r="K16" s="156"/>
      <c r="L16" s="155">
        <f>L10-L15</f>
        <v>0</v>
      </c>
      <c r="M16" s="156"/>
      <c r="N16" s="155">
        <f>N10-N15</f>
        <v>0</v>
      </c>
      <c r="O16" s="156"/>
      <c r="P16" s="155">
        <f>P10-P15</f>
        <v>0</v>
      </c>
      <c r="Q16" s="156"/>
      <c r="R16" s="155">
        <f>R10-R15</f>
        <v>0</v>
      </c>
      <c r="S16" s="156"/>
      <c r="T16" s="155">
        <f>T10-T15</f>
        <v>0</v>
      </c>
      <c r="U16" s="156"/>
      <c r="V16" s="155">
        <f>V10-V15</f>
        <v>0</v>
      </c>
      <c r="W16" s="156"/>
      <c r="X16" s="157" t="e">
        <f>X10-X15</f>
        <v>#DIV/0!</v>
      </c>
    </row>
    <row r="17" spans="1:24" ht="23.25" customHeight="1">
      <c r="A17" s="17"/>
      <c r="B17" s="158"/>
      <c r="C17" s="159"/>
      <c r="D17" s="20"/>
      <c r="E17" s="23"/>
      <c r="F17" s="20"/>
      <c r="G17" s="23"/>
      <c r="H17" s="20"/>
      <c r="I17" s="23"/>
      <c r="J17" s="20"/>
      <c r="K17" s="23"/>
      <c r="L17" s="20"/>
      <c r="M17" s="23"/>
      <c r="N17" s="20"/>
      <c r="O17" s="23"/>
      <c r="P17" s="20"/>
      <c r="Q17" s="23"/>
      <c r="R17" s="20"/>
      <c r="S17" s="23"/>
      <c r="T17" s="20"/>
      <c r="U17" s="23"/>
      <c r="V17" s="20"/>
      <c r="W17" s="23"/>
      <c r="X17" s="160"/>
    </row>
    <row r="18" spans="20:23" s="35" customFormat="1" ht="32.25" customHeight="1" thickBot="1">
      <c r="T18" s="48"/>
      <c r="U18" s="48"/>
      <c r="V18" s="48"/>
      <c r="W18" s="48"/>
    </row>
    <row r="19" spans="13:23" s="35" customFormat="1" ht="19.5" customHeight="1" thickBot="1">
      <c r="M19" s="35" t="s">
        <v>34</v>
      </c>
      <c r="O19" s="173"/>
      <c r="P19" s="186"/>
      <c r="Q19" s="174"/>
      <c r="T19" s="169" t="s">
        <v>32</v>
      </c>
      <c r="U19" s="169"/>
      <c r="V19" s="169"/>
      <c r="W19" s="169"/>
    </row>
    <row r="20" spans="1:24" ht="27.75" customHeight="1" hidden="1">
      <c r="A20" s="24"/>
      <c r="C20" s="29"/>
      <c r="D20" s="32"/>
      <c r="E20" s="26">
        <f>SUM(D8+F8+H8+J8+L8+N8+P8+R8+T8)</f>
        <v>0</v>
      </c>
      <c r="F20" s="26">
        <f>SUM(D9+F9+H9+J9+L9+N9+P9+R9+T9)</f>
        <v>0</v>
      </c>
      <c r="G20" s="26">
        <f>SUM(D10+F10+H10+J10+L10+N10+P10+R10+T10)</f>
        <v>0</v>
      </c>
      <c r="H20" s="26">
        <f>SUM(D14+F14+H14+J14+L14+N14+P14+R14+T14)</f>
        <v>0</v>
      </c>
      <c r="I20" s="26">
        <f>SUM(D15+F15+H15+J15+L15+N15+P15+R15+T15)</f>
        <v>0</v>
      </c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7"/>
    </row>
    <row r="21" spans="1:24" ht="21" customHeight="1" hidden="1">
      <c r="A21" s="29"/>
      <c r="C21" s="29"/>
      <c r="D21" s="32"/>
      <c r="E21" s="161" t="s">
        <v>61</v>
      </c>
      <c r="F21" s="161" t="s">
        <v>62</v>
      </c>
      <c r="G21" s="161" t="s">
        <v>21</v>
      </c>
      <c r="H21" s="161" t="s">
        <v>22</v>
      </c>
      <c r="I21" s="161" t="s">
        <v>23</v>
      </c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1"/>
    </row>
    <row r="22" spans="1:24" ht="21" customHeight="1">
      <c r="A22" s="29"/>
      <c r="C22" s="29"/>
      <c r="D22" s="32"/>
      <c r="E22" s="31"/>
      <c r="F22" s="31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1"/>
    </row>
    <row r="23" spans="1:15" ht="21" customHeight="1">
      <c r="A23" s="17"/>
      <c r="B23" s="18"/>
      <c r="C23" s="19"/>
      <c r="D23" s="21"/>
      <c r="E23" s="20"/>
      <c r="F23" s="20"/>
      <c r="G23" s="20"/>
      <c r="H23" s="21"/>
      <c r="I23" s="20"/>
      <c r="J23" s="22"/>
      <c r="K23" s="20"/>
      <c r="L23" s="21"/>
      <c r="M23" s="20"/>
      <c r="N23" s="21"/>
      <c r="O23" s="23"/>
    </row>
    <row r="24" spans="1:15" ht="21" customHeight="1">
      <c r="A24" s="17"/>
      <c r="B24" s="18"/>
      <c r="C24" s="19"/>
      <c r="D24" s="21"/>
      <c r="E24" s="20"/>
      <c r="F24" s="20"/>
      <c r="G24" s="20"/>
      <c r="H24" s="21"/>
      <c r="I24" s="20"/>
      <c r="J24" s="22"/>
      <c r="K24" s="20"/>
      <c r="L24" s="21"/>
      <c r="M24" s="20"/>
      <c r="N24" s="21"/>
      <c r="O24" s="23"/>
    </row>
    <row r="25" spans="1:15" ht="21" customHeight="1">
      <c r="A25" s="17"/>
      <c r="B25" s="18"/>
      <c r="C25" s="19"/>
      <c r="D25" s="21"/>
      <c r="E25" s="20"/>
      <c r="F25" s="20"/>
      <c r="G25" s="20"/>
      <c r="H25" s="21"/>
      <c r="I25" s="20"/>
      <c r="J25" s="22"/>
      <c r="K25" s="20"/>
      <c r="L25" s="21"/>
      <c r="M25" s="20"/>
      <c r="N25" s="21"/>
      <c r="O25" s="23"/>
    </row>
    <row r="26" spans="1:15" ht="21" customHeight="1">
      <c r="A26" s="17"/>
      <c r="B26" s="18"/>
      <c r="C26" s="19"/>
      <c r="D26" s="21"/>
      <c r="E26" s="20"/>
      <c r="F26" s="20"/>
      <c r="G26" s="20"/>
      <c r="H26" s="21"/>
      <c r="I26" s="20"/>
      <c r="J26" s="22"/>
      <c r="K26" s="20"/>
      <c r="L26" s="21"/>
      <c r="M26" s="20"/>
      <c r="N26" s="21"/>
      <c r="O26" s="23"/>
    </row>
    <row r="27" spans="1:15" ht="15">
      <c r="A27" s="24"/>
      <c r="D27" s="25"/>
      <c r="E27" s="25"/>
      <c r="F27" s="25"/>
      <c r="G27" s="25"/>
      <c r="H27" s="25"/>
      <c r="K27" s="27"/>
      <c r="L27" s="28"/>
      <c r="M27" s="27"/>
      <c r="N27" s="28"/>
      <c r="O27" s="27"/>
    </row>
    <row r="28" spans="1:15" ht="15">
      <c r="A28" s="29"/>
      <c r="D28" s="30"/>
      <c r="E28" s="30"/>
      <c r="F28" s="30"/>
      <c r="G28" s="30"/>
      <c r="H28" s="30"/>
      <c r="K28" s="31"/>
      <c r="L28" s="32"/>
      <c r="M28" s="31"/>
      <c r="N28" s="32"/>
      <c r="O28" s="31"/>
    </row>
  </sheetData>
  <sheetProtection sheet="1" objects="1" scenarios="1" selectLockedCells="1"/>
  <protectedRanges>
    <protectedRange sqref="T14:T15" name="Range31"/>
    <protectedRange sqref="R14:R15" name="Range30"/>
    <protectedRange sqref="P14:P15" name="Range29"/>
    <protectedRange sqref="N14:N15" name="Range28"/>
    <protectedRange sqref="L14:L15" name="Range27"/>
    <protectedRange sqref="J14:J15" name="Range26"/>
    <protectedRange sqref="D14:D15" name="Range25"/>
    <protectedRange sqref="C14:C15" name="Range19"/>
    <protectedRange sqref="T8:T10" name="Range18"/>
    <protectedRange sqref="R8:R10" name="Range17"/>
    <protectedRange sqref="P8:P10" name="Range16"/>
    <protectedRange sqref="N9:N10" name="Range15"/>
    <protectedRange sqref="L8:L10" name="Range14"/>
    <protectedRange sqref="J8:J10" name="Range13"/>
    <protectedRange sqref="H8:H10" name="Range12"/>
    <protectedRange sqref="F8:F10" name="Range11"/>
    <protectedRange sqref="D8:D10" name="Range10"/>
    <protectedRange sqref="C8:C10" name="Range9"/>
    <protectedRange sqref="C14:C15" name="Range32"/>
    <protectedRange sqref="D14:D15" name="Range33"/>
    <protectedRange sqref="F14:F15" name="Range34"/>
    <protectedRange sqref="H14:H15" name="Range35"/>
    <protectedRange sqref="V5:W5" name="Range9_1"/>
    <protectedRange sqref="D2:L2" name="Range7"/>
    <protectedRange sqref="D2 S2 V2:W2 Q2 F2:L2" name="Range24_1"/>
    <protectedRange sqref="D2 S2 V2:W2 Q2 F2:L2 B2" name="Range1_1"/>
    <protectedRange sqref="H5:L5" name="Range22_1_1"/>
    <protectedRange sqref="B5 G5:L5" name="Range20_1"/>
    <protectedRange sqref="V5:W5" name="Range21_1"/>
    <protectedRange sqref="V2:W2" name="Range6"/>
    <protectedRange sqref="H5:L5" name="Range8"/>
  </protectedRanges>
  <mergeCells count="18">
    <mergeCell ref="T19:W19"/>
    <mergeCell ref="O19:Q19"/>
    <mergeCell ref="F5:L5"/>
    <mergeCell ref="V5:W5"/>
    <mergeCell ref="T7:U7"/>
    <mergeCell ref="V7:W7"/>
    <mergeCell ref="L7:M7"/>
    <mergeCell ref="N7:O7"/>
    <mergeCell ref="P7:Q7"/>
    <mergeCell ref="R7:S7"/>
    <mergeCell ref="D2:P2"/>
    <mergeCell ref="A3:X3"/>
    <mergeCell ref="A4:X4"/>
    <mergeCell ref="V2:W2"/>
    <mergeCell ref="D7:E7"/>
    <mergeCell ref="F7:G7"/>
    <mergeCell ref="H7:I7"/>
    <mergeCell ref="J7:K7"/>
  </mergeCells>
  <conditionalFormatting sqref="C9">
    <cfRule type="cellIs" priority="1" dxfId="1" operator="notEqual" stopIfTrue="1">
      <formula>$F$20</formula>
    </cfRule>
  </conditionalFormatting>
  <conditionalFormatting sqref="C10">
    <cfRule type="cellIs" priority="2" dxfId="2" operator="notEqual" stopIfTrue="1">
      <formula>$G$20</formula>
    </cfRule>
  </conditionalFormatting>
  <conditionalFormatting sqref="C14">
    <cfRule type="cellIs" priority="3" dxfId="2" operator="notEqual" stopIfTrue="1">
      <formula>$H$20</formula>
    </cfRule>
  </conditionalFormatting>
  <conditionalFormatting sqref="C15">
    <cfRule type="cellIs" priority="4" dxfId="2" operator="notEqual" stopIfTrue="1">
      <formula>$I$20</formula>
    </cfRule>
  </conditionalFormatting>
  <conditionalFormatting sqref="C8">
    <cfRule type="cellIs" priority="5" dxfId="2" operator="notEqual" stopIfTrue="1">
      <formula>$E$20</formula>
    </cfRule>
  </conditionalFormatting>
  <printOptions horizontalCentered="1"/>
  <pageMargins left="0.38" right="0.31" top="0.4" bottom="0.46" header="0.23" footer="0.24"/>
  <pageSetup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28"/>
  <sheetViews>
    <sheetView showGridLines="0" showRowColHeaders="0" zoomScale="95" zoomScaleNormal="95" workbookViewId="0" topLeftCell="A1">
      <selection activeCell="D2" sqref="D2:P2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6.7109375" style="0" customWidth="1"/>
    <col min="4" max="4" width="5.421875" style="0" customWidth="1"/>
    <col min="5" max="5" width="6.28125" style="0" customWidth="1"/>
    <col min="6" max="6" width="5.421875" style="0" customWidth="1"/>
    <col min="7" max="7" width="6.28125" style="0" customWidth="1"/>
    <col min="8" max="8" width="5.7109375" style="0" customWidth="1"/>
    <col min="9" max="9" width="6.28125" style="0" customWidth="1"/>
    <col min="10" max="10" width="5.7109375" style="0" customWidth="1"/>
    <col min="11" max="11" width="6.28125" style="0" customWidth="1"/>
    <col min="12" max="12" width="5.7109375" style="0" customWidth="1"/>
    <col min="13" max="13" width="6.28125" style="0" customWidth="1"/>
    <col min="14" max="14" width="5.7109375" style="0" customWidth="1"/>
    <col min="15" max="15" width="6.28125" style="0" customWidth="1"/>
    <col min="16" max="16" width="5.7109375" style="0" customWidth="1"/>
    <col min="17" max="17" width="6.28125" style="0" customWidth="1"/>
    <col min="18" max="18" width="5.7109375" style="0" customWidth="1"/>
    <col min="19" max="19" width="6.28125" style="0" customWidth="1"/>
    <col min="20" max="20" width="5.7109375" style="0" customWidth="1"/>
    <col min="21" max="22" width="6.28125" style="0" customWidth="1"/>
    <col min="23" max="23" width="6.8515625" style="0" customWidth="1"/>
    <col min="24" max="24" width="5.8515625" style="0" customWidth="1"/>
  </cols>
  <sheetData>
    <row r="1" spans="1:24" s="35" customFormat="1" ht="18" customHeight="1" thickBot="1">
      <c r="A1" s="42"/>
      <c r="X1" s="51" t="s">
        <v>31</v>
      </c>
    </row>
    <row r="2" spans="2:23" s="43" customFormat="1" ht="23.25" customHeight="1" thickBot="1">
      <c r="B2" s="43" t="s">
        <v>27</v>
      </c>
      <c r="D2" s="183" t="s">
        <v>67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Q2" s="44"/>
      <c r="S2" s="45" t="s">
        <v>33</v>
      </c>
      <c r="V2" s="170" t="s">
        <v>68</v>
      </c>
      <c r="W2" s="172"/>
    </row>
    <row r="3" spans="1:24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43" customFormat="1" ht="19.5" customHeight="1" thickBot="1">
      <c r="A4" s="176" t="s">
        <v>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3" s="43" customFormat="1" ht="18" customHeight="1" thickBot="1">
      <c r="A5" s="46"/>
      <c r="B5" s="43" t="s">
        <v>30</v>
      </c>
      <c r="F5" s="170" t="s">
        <v>69</v>
      </c>
      <c r="G5" s="171"/>
      <c r="H5" s="171"/>
      <c r="I5" s="171"/>
      <c r="J5" s="171"/>
      <c r="K5" s="171"/>
      <c r="L5" s="172"/>
      <c r="P5" s="46"/>
      <c r="S5" s="47" t="s">
        <v>40</v>
      </c>
      <c r="V5" s="167">
        <v>5</v>
      </c>
      <c r="W5" s="168"/>
    </row>
    <row r="6" ht="13.5" thickBot="1"/>
    <row r="7" spans="1:24" ht="28.5" customHeight="1" thickBot="1">
      <c r="A7" s="3" t="s">
        <v>45</v>
      </c>
      <c r="B7" s="163" t="s">
        <v>46</v>
      </c>
      <c r="C7" s="1" t="s">
        <v>47</v>
      </c>
      <c r="D7" s="178" t="s">
        <v>48</v>
      </c>
      <c r="E7" s="179"/>
      <c r="F7" s="180" t="s">
        <v>49</v>
      </c>
      <c r="G7" s="181"/>
      <c r="H7" s="182" t="s">
        <v>50</v>
      </c>
      <c r="I7" s="181"/>
      <c r="J7" s="182" t="s">
        <v>51</v>
      </c>
      <c r="K7" s="181"/>
      <c r="L7" s="182" t="s">
        <v>52</v>
      </c>
      <c r="M7" s="181"/>
      <c r="N7" s="187" t="s">
        <v>53</v>
      </c>
      <c r="O7" s="179"/>
      <c r="P7" s="187" t="s">
        <v>54</v>
      </c>
      <c r="Q7" s="179"/>
      <c r="R7" s="187" t="s">
        <v>55</v>
      </c>
      <c r="S7" s="179"/>
      <c r="T7" s="187" t="s">
        <v>56</v>
      </c>
      <c r="U7" s="179"/>
      <c r="V7" s="187" t="s">
        <v>4</v>
      </c>
      <c r="W7" s="179"/>
      <c r="X7" s="98" t="s">
        <v>7</v>
      </c>
    </row>
    <row r="8" spans="1:24" ht="52.5" customHeight="1">
      <c r="A8" s="4" t="s">
        <v>8</v>
      </c>
      <c r="B8" s="162" t="s">
        <v>63</v>
      </c>
      <c r="C8" s="50">
        <v>210</v>
      </c>
      <c r="D8" s="99">
        <v>9</v>
      </c>
      <c r="E8" s="100">
        <f aca="true" t="shared" si="0" ref="E8:E15">D8/C8%</f>
        <v>4.285714285714286</v>
      </c>
      <c r="F8" s="101">
        <v>13</v>
      </c>
      <c r="G8" s="100">
        <f aca="true" t="shared" si="1" ref="G8:G15">F8/C8%</f>
        <v>6.19047619047619</v>
      </c>
      <c r="H8" s="102">
        <v>17</v>
      </c>
      <c r="I8" s="100">
        <f aca="true" t="shared" si="2" ref="I8:I15">H8/C8%</f>
        <v>8.095238095238095</v>
      </c>
      <c r="J8" s="102">
        <v>16</v>
      </c>
      <c r="K8" s="100">
        <f aca="true" t="shared" si="3" ref="K8:K15">J8/C8%</f>
        <v>7.619047619047619</v>
      </c>
      <c r="L8" s="102">
        <v>30</v>
      </c>
      <c r="M8" s="100">
        <f aca="true" t="shared" si="4" ref="M8:M15">L8/C8%</f>
        <v>14.285714285714285</v>
      </c>
      <c r="N8" s="103">
        <v>28</v>
      </c>
      <c r="O8" s="100">
        <f aca="true" t="shared" si="5" ref="O8:O15">N8/C8%</f>
        <v>13.333333333333332</v>
      </c>
      <c r="P8" s="103">
        <v>25</v>
      </c>
      <c r="Q8" s="100">
        <f aca="true" t="shared" si="6" ref="Q8:Q15">P8/C8%</f>
        <v>11.904761904761905</v>
      </c>
      <c r="R8" s="103">
        <v>30</v>
      </c>
      <c r="S8" s="104">
        <f aca="true" t="shared" si="7" ref="S8:S15">R8/C8%</f>
        <v>14.285714285714285</v>
      </c>
      <c r="T8" s="103">
        <v>42</v>
      </c>
      <c r="U8" s="105">
        <f aca="true" t="shared" si="8" ref="U8:U15">T8/C8%</f>
        <v>20</v>
      </c>
      <c r="V8" s="106">
        <v>168</v>
      </c>
      <c r="W8" s="100">
        <f aca="true" t="shared" si="9" ref="W8:W15">V8/C8%</f>
        <v>80</v>
      </c>
      <c r="X8" s="107">
        <f aca="true" t="shared" si="10" ref="X8:X15">(D8*1+F8*2+H8*3+J8*4+L8*5+N8*6+P8*7+R8*8+T8*9)/C8</f>
        <v>6.004761904761905</v>
      </c>
    </row>
    <row r="9" spans="1:24" ht="48.75" customHeight="1" thickBot="1">
      <c r="A9" s="108" t="s">
        <v>9</v>
      </c>
      <c r="B9" s="109" t="s">
        <v>64</v>
      </c>
      <c r="C9" s="110">
        <v>253</v>
      </c>
      <c r="D9" s="111">
        <v>2</v>
      </c>
      <c r="E9" s="112">
        <f t="shared" si="0"/>
        <v>0.790513833992095</v>
      </c>
      <c r="F9" s="113">
        <v>2</v>
      </c>
      <c r="G9" s="112">
        <f t="shared" si="1"/>
        <v>0.790513833992095</v>
      </c>
      <c r="H9" s="114">
        <v>9</v>
      </c>
      <c r="I9" s="112">
        <f t="shared" si="2"/>
        <v>3.557312252964427</v>
      </c>
      <c r="J9" s="114">
        <v>9</v>
      </c>
      <c r="K9" s="112">
        <f t="shared" si="3"/>
        <v>3.557312252964427</v>
      </c>
      <c r="L9" s="114">
        <v>16</v>
      </c>
      <c r="M9" s="112">
        <f t="shared" si="4"/>
        <v>6.32411067193676</v>
      </c>
      <c r="N9" s="115">
        <v>33</v>
      </c>
      <c r="O9" s="112">
        <f t="shared" si="5"/>
        <v>13.043478260869566</v>
      </c>
      <c r="P9" s="115">
        <v>11</v>
      </c>
      <c r="Q9" s="112">
        <f t="shared" si="6"/>
        <v>4.347826086956522</v>
      </c>
      <c r="R9" s="115">
        <v>20</v>
      </c>
      <c r="S9" s="112">
        <f t="shared" si="7"/>
        <v>7.905138339920949</v>
      </c>
      <c r="T9" s="115">
        <v>151</v>
      </c>
      <c r="U9" s="112">
        <f t="shared" si="8"/>
        <v>59.683794466403164</v>
      </c>
      <c r="V9" s="114">
        <v>102</v>
      </c>
      <c r="W9" s="112">
        <f t="shared" si="9"/>
        <v>40.31620553359684</v>
      </c>
      <c r="X9" s="116">
        <f t="shared" si="10"/>
        <v>7.679841897233201</v>
      </c>
    </row>
    <row r="10" spans="1:24" ht="62.25" customHeight="1" thickBot="1" thickTop="1">
      <c r="A10" s="117" t="s">
        <v>10</v>
      </c>
      <c r="B10" s="118" t="s">
        <v>65</v>
      </c>
      <c r="C10" s="119">
        <v>264</v>
      </c>
      <c r="D10" s="120">
        <v>2</v>
      </c>
      <c r="E10" s="121">
        <f t="shared" si="0"/>
        <v>0.7575757575757576</v>
      </c>
      <c r="F10" s="122">
        <v>12</v>
      </c>
      <c r="G10" s="121">
        <f t="shared" si="1"/>
        <v>4.545454545454545</v>
      </c>
      <c r="H10" s="123">
        <v>9</v>
      </c>
      <c r="I10" s="121">
        <f t="shared" si="2"/>
        <v>3.4090909090909087</v>
      </c>
      <c r="J10" s="123">
        <v>16</v>
      </c>
      <c r="K10" s="121">
        <f t="shared" si="3"/>
        <v>6.0606060606060606</v>
      </c>
      <c r="L10" s="123">
        <v>18</v>
      </c>
      <c r="M10" s="121">
        <f t="shared" si="4"/>
        <v>6.8181818181818175</v>
      </c>
      <c r="N10" s="124">
        <v>16</v>
      </c>
      <c r="O10" s="121">
        <f t="shared" si="5"/>
        <v>6.0606060606060606</v>
      </c>
      <c r="P10" s="124">
        <v>10</v>
      </c>
      <c r="Q10" s="121">
        <f t="shared" si="6"/>
        <v>3.7878787878787876</v>
      </c>
      <c r="R10" s="124">
        <v>18</v>
      </c>
      <c r="S10" s="121">
        <f t="shared" si="7"/>
        <v>6.8181818181818175</v>
      </c>
      <c r="T10" s="124">
        <v>163</v>
      </c>
      <c r="U10" s="121">
        <f t="shared" si="8"/>
        <v>61.74242424242424</v>
      </c>
      <c r="V10" s="123">
        <v>101</v>
      </c>
      <c r="W10" s="121">
        <f t="shared" si="9"/>
        <v>38.25757575757576</v>
      </c>
      <c r="X10" s="125">
        <f t="shared" si="10"/>
        <v>7.515151515151516</v>
      </c>
    </row>
    <row r="11" spans="1:24" ht="29.25" customHeight="1" thickTop="1">
      <c r="A11" s="72" t="s">
        <v>11</v>
      </c>
      <c r="B11" s="73" t="s">
        <v>57</v>
      </c>
      <c r="C11" s="126">
        <f>C10</f>
        <v>264</v>
      </c>
      <c r="D11" s="127">
        <f>D10+(D15-D10)/4</f>
        <v>5.25</v>
      </c>
      <c r="E11" s="128">
        <f t="shared" si="0"/>
        <v>1.9886363636363635</v>
      </c>
      <c r="F11" s="127">
        <f>F10+(F15-F10)/4</f>
        <v>15.25</v>
      </c>
      <c r="G11" s="128">
        <f t="shared" si="1"/>
        <v>5.776515151515151</v>
      </c>
      <c r="H11" s="127">
        <f>H10+(H15-H10)/4</f>
        <v>13</v>
      </c>
      <c r="I11" s="128">
        <f t="shared" si="2"/>
        <v>4.924242424242424</v>
      </c>
      <c r="J11" s="127">
        <f>J10+(J15-J10)/4</f>
        <v>20.75</v>
      </c>
      <c r="K11" s="128">
        <f t="shared" si="3"/>
        <v>7.859848484848484</v>
      </c>
      <c r="L11" s="127">
        <f>L10+(L15-L10)/4</f>
        <v>22.75</v>
      </c>
      <c r="M11" s="128">
        <f t="shared" si="4"/>
        <v>8.617424242424242</v>
      </c>
      <c r="N11" s="127">
        <f>N10+(N15-N10)/4</f>
        <v>19.5</v>
      </c>
      <c r="O11" s="128">
        <f t="shared" si="5"/>
        <v>7.386363636363636</v>
      </c>
      <c r="P11" s="127">
        <f>P10+(P15-P10)/4</f>
        <v>17.25</v>
      </c>
      <c r="Q11" s="128">
        <f t="shared" si="6"/>
        <v>6.534090909090909</v>
      </c>
      <c r="R11" s="127">
        <f>R10+(R15-R10)/4</f>
        <v>18.5</v>
      </c>
      <c r="S11" s="128">
        <f t="shared" si="7"/>
        <v>7.007575757575757</v>
      </c>
      <c r="T11" s="127">
        <f>T10+(T15-T10)/4</f>
        <v>131.75</v>
      </c>
      <c r="U11" s="128">
        <f t="shared" si="8"/>
        <v>49.90530303030303</v>
      </c>
      <c r="V11" s="129">
        <f>D11+F11+H11+J11+L11+N11+P11+R11</f>
        <v>132.25</v>
      </c>
      <c r="W11" s="128">
        <f t="shared" si="9"/>
        <v>50.09469696969697</v>
      </c>
      <c r="X11" s="130">
        <f t="shared" si="10"/>
        <v>6.981060606060606</v>
      </c>
    </row>
    <row r="12" spans="1:24" ht="29.25" customHeight="1">
      <c r="A12" s="9" t="s">
        <v>12</v>
      </c>
      <c r="B12" s="10" t="s">
        <v>58</v>
      </c>
      <c r="C12" s="131">
        <f>C10</f>
        <v>264</v>
      </c>
      <c r="D12" s="132">
        <f>D10+(D15-D10)*2/4</f>
        <v>8.5</v>
      </c>
      <c r="E12" s="133">
        <f t="shared" si="0"/>
        <v>3.2196969696969697</v>
      </c>
      <c r="F12" s="132">
        <f>F10+(F15-F10)*2/4</f>
        <v>18.5</v>
      </c>
      <c r="G12" s="133">
        <f t="shared" si="1"/>
        <v>7.007575757575757</v>
      </c>
      <c r="H12" s="132">
        <f>H10+(H15-H10)*2/4</f>
        <v>17</v>
      </c>
      <c r="I12" s="133">
        <f t="shared" si="2"/>
        <v>6.4393939393939394</v>
      </c>
      <c r="J12" s="132">
        <f>J10+(J15-J10)*2/4</f>
        <v>25.5</v>
      </c>
      <c r="K12" s="133">
        <f t="shared" si="3"/>
        <v>9.659090909090908</v>
      </c>
      <c r="L12" s="132">
        <f>L10+(L15-L10)*2/4</f>
        <v>27.5</v>
      </c>
      <c r="M12" s="133">
        <f t="shared" si="4"/>
        <v>10.416666666666666</v>
      </c>
      <c r="N12" s="132">
        <f>N10+(N15-N10)*2/4</f>
        <v>23</v>
      </c>
      <c r="O12" s="133">
        <f t="shared" si="5"/>
        <v>8.712121212121211</v>
      </c>
      <c r="P12" s="132">
        <f>P10+(P15-P10)*2/4</f>
        <v>24.5</v>
      </c>
      <c r="Q12" s="133">
        <f t="shared" si="6"/>
        <v>9.28030303030303</v>
      </c>
      <c r="R12" s="132">
        <f>R10+(R15-R10)*2/4</f>
        <v>19</v>
      </c>
      <c r="S12" s="133">
        <f t="shared" si="7"/>
        <v>7.196969696969696</v>
      </c>
      <c r="T12" s="132">
        <f>T10+(T15-T10)*2/4</f>
        <v>100.5</v>
      </c>
      <c r="U12" s="133">
        <f t="shared" si="8"/>
        <v>38.06818181818181</v>
      </c>
      <c r="V12" s="134">
        <f>D12+F12+H12+J12+L12+N12+P12+R12</f>
        <v>163.5</v>
      </c>
      <c r="W12" s="133">
        <f t="shared" si="9"/>
        <v>61.93181818181818</v>
      </c>
      <c r="X12" s="135">
        <f t="shared" si="10"/>
        <v>6.446969696969697</v>
      </c>
    </row>
    <row r="13" spans="1:24" ht="29.25" customHeight="1">
      <c r="A13" s="9" t="s">
        <v>13</v>
      </c>
      <c r="B13" s="10" t="s">
        <v>59</v>
      </c>
      <c r="C13" s="131">
        <f>C11</f>
        <v>264</v>
      </c>
      <c r="D13" s="132">
        <f>D10+(D15-D10)*3/4</f>
        <v>11.75</v>
      </c>
      <c r="E13" s="133">
        <f t="shared" si="0"/>
        <v>4.450757575757575</v>
      </c>
      <c r="F13" s="132">
        <f>F10+(F15-F10)*3/4</f>
        <v>21.75</v>
      </c>
      <c r="G13" s="133">
        <f t="shared" si="1"/>
        <v>8.238636363636363</v>
      </c>
      <c r="H13" s="132">
        <f>H10+(H15-H10)*3/4</f>
        <v>21</v>
      </c>
      <c r="I13" s="133">
        <f t="shared" si="2"/>
        <v>7.954545454545454</v>
      </c>
      <c r="J13" s="132">
        <f>J10+(J15-J10)*3/4</f>
        <v>30.25</v>
      </c>
      <c r="K13" s="133">
        <f t="shared" si="3"/>
        <v>11.458333333333332</v>
      </c>
      <c r="L13" s="132">
        <f>L10+(L15-L10)*3/4</f>
        <v>32.25</v>
      </c>
      <c r="M13" s="133">
        <f t="shared" si="4"/>
        <v>12.21590909090909</v>
      </c>
      <c r="N13" s="132">
        <f>N10+(N15-N10)*3/4</f>
        <v>26.5</v>
      </c>
      <c r="O13" s="133">
        <f t="shared" si="5"/>
        <v>10.037878787878787</v>
      </c>
      <c r="P13" s="132">
        <f>P10+(P15-P10)*3/4</f>
        <v>31.75</v>
      </c>
      <c r="Q13" s="133">
        <f t="shared" si="6"/>
        <v>12.02651515151515</v>
      </c>
      <c r="R13" s="132">
        <f>R10+(R15-R10)*3/4</f>
        <v>19.5</v>
      </c>
      <c r="S13" s="133">
        <f t="shared" si="7"/>
        <v>7.386363636363636</v>
      </c>
      <c r="T13" s="132">
        <f>T10+(T15-T10)*3/4</f>
        <v>69.25</v>
      </c>
      <c r="U13" s="133">
        <f t="shared" si="8"/>
        <v>26.231060606060606</v>
      </c>
      <c r="V13" s="134">
        <f>D13+F13+H13+J13+L13+N13+P13+R13</f>
        <v>194.75</v>
      </c>
      <c r="W13" s="133">
        <f t="shared" si="9"/>
        <v>73.76893939393939</v>
      </c>
      <c r="X13" s="135">
        <f t="shared" si="10"/>
        <v>5.912878787878788</v>
      </c>
    </row>
    <row r="14" spans="1:24" ht="29.25" customHeight="1" thickBot="1">
      <c r="A14" s="69" t="s">
        <v>14</v>
      </c>
      <c r="B14" s="136" t="s">
        <v>15</v>
      </c>
      <c r="C14" s="137">
        <v>264</v>
      </c>
      <c r="D14" s="138">
        <v>12</v>
      </c>
      <c r="E14" s="139">
        <f t="shared" si="0"/>
        <v>4.545454545454545</v>
      </c>
      <c r="F14" s="140">
        <v>26</v>
      </c>
      <c r="G14" s="139">
        <f t="shared" si="1"/>
        <v>9.848484848484848</v>
      </c>
      <c r="H14" s="141">
        <v>27</v>
      </c>
      <c r="I14" s="139">
        <f t="shared" si="2"/>
        <v>10.227272727272727</v>
      </c>
      <c r="J14" s="141">
        <v>35</v>
      </c>
      <c r="K14" s="139">
        <f t="shared" si="3"/>
        <v>13.257575757575758</v>
      </c>
      <c r="L14" s="141">
        <v>34</v>
      </c>
      <c r="M14" s="139">
        <f t="shared" si="4"/>
        <v>12.878787878787879</v>
      </c>
      <c r="N14" s="142">
        <v>26</v>
      </c>
      <c r="O14" s="139">
        <f t="shared" si="5"/>
        <v>9.848484848484848</v>
      </c>
      <c r="P14" s="142">
        <v>35</v>
      </c>
      <c r="Q14" s="139">
        <f t="shared" si="6"/>
        <v>13.257575757575758</v>
      </c>
      <c r="R14" s="142">
        <v>21</v>
      </c>
      <c r="S14" s="139">
        <f t="shared" si="7"/>
        <v>7.954545454545454</v>
      </c>
      <c r="T14" s="142">
        <v>48</v>
      </c>
      <c r="U14" s="139">
        <f t="shared" si="8"/>
        <v>18.18181818181818</v>
      </c>
      <c r="V14" s="141">
        <v>216</v>
      </c>
      <c r="W14" s="139">
        <f t="shared" si="9"/>
        <v>81.81818181818181</v>
      </c>
      <c r="X14" s="143">
        <f t="shared" si="10"/>
        <v>5.515151515151516</v>
      </c>
    </row>
    <row r="15" spans="1:24" ht="33.75" customHeight="1" thickBot="1" thickTop="1">
      <c r="A15" s="144" t="s">
        <v>16</v>
      </c>
      <c r="B15" s="145" t="s">
        <v>17</v>
      </c>
      <c r="C15" s="146">
        <v>264</v>
      </c>
      <c r="D15" s="147">
        <v>15</v>
      </c>
      <c r="E15" s="148">
        <f t="shared" si="0"/>
        <v>5.681818181818182</v>
      </c>
      <c r="F15" s="149">
        <v>25</v>
      </c>
      <c r="G15" s="148">
        <f t="shared" si="1"/>
        <v>9.469696969696969</v>
      </c>
      <c r="H15" s="150">
        <v>25</v>
      </c>
      <c r="I15" s="148">
        <f t="shared" si="2"/>
        <v>9.469696969696969</v>
      </c>
      <c r="J15" s="150">
        <v>35</v>
      </c>
      <c r="K15" s="148">
        <f t="shared" si="3"/>
        <v>13.257575757575758</v>
      </c>
      <c r="L15" s="150">
        <v>37</v>
      </c>
      <c r="M15" s="148">
        <f t="shared" si="4"/>
        <v>14.015151515151514</v>
      </c>
      <c r="N15" s="151">
        <v>30</v>
      </c>
      <c r="O15" s="148">
        <f t="shared" si="5"/>
        <v>11.363636363636363</v>
      </c>
      <c r="P15" s="151">
        <v>39</v>
      </c>
      <c r="Q15" s="148">
        <f t="shared" si="6"/>
        <v>14.772727272727272</v>
      </c>
      <c r="R15" s="151">
        <v>20</v>
      </c>
      <c r="S15" s="148">
        <f t="shared" si="7"/>
        <v>7.575757575757575</v>
      </c>
      <c r="T15" s="151">
        <v>38</v>
      </c>
      <c r="U15" s="148">
        <f t="shared" si="8"/>
        <v>14.393939393939393</v>
      </c>
      <c r="V15" s="150">
        <v>226</v>
      </c>
      <c r="W15" s="148">
        <f t="shared" si="9"/>
        <v>85.60606060606061</v>
      </c>
      <c r="X15" s="152">
        <f t="shared" si="10"/>
        <v>5.378787878787879</v>
      </c>
    </row>
    <row r="16" spans="1:24" ht="30.75" customHeight="1" thickBot="1" thickTop="1">
      <c r="A16" s="16" t="s">
        <v>18</v>
      </c>
      <c r="B16" s="153" t="s">
        <v>60</v>
      </c>
      <c r="C16" s="154"/>
      <c r="D16" s="155">
        <f>D10-D15</f>
        <v>-13</v>
      </c>
      <c r="E16" s="156"/>
      <c r="F16" s="155">
        <f>F10-F15</f>
        <v>-13</v>
      </c>
      <c r="G16" s="156"/>
      <c r="H16" s="155">
        <f>H10-H15</f>
        <v>-16</v>
      </c>
      <c r="I16" s="156"/>
      <c r="J16" s="155">
        <f>J10-J15</f>
        <v>-19</v>
      </c>
      <c r="K16" s="156"/>
      <c r="L16" s="155">
        <f>L10-L15</f>
        <v>-19</v>
      </c>
      <c r="M16" s="156"/>
      <c r="N16" s="155">
        <f>N10-N15</f>
        <v>-14</v>
      </c>
      <c r="O16" s="156"/>
      <c r="P16" s="155">
        <f>P10-P15</f>
        <v>-29</v>
      </c>
      <c r="Q16" s="156"/>
      <c r="R16" s="155">
        <f>R10-R15</f>
        <v>-2</v>
      </c>
      <c r="S16" s="156"/>
      <c r="T16" s="155">
        <f>T10-T15</f>
        <v>125</v>
      </c>
      <c r="U16" s="156"/>
      <c r="V16" s="155">
        <f>V10-V15</f>
        <v>-125</v>
      </c>
      <c r="W16" s="156"/>
      <c r="X16" s="157">
        <f>X10-X15</f>
        <v>2.1363636363636367</v>
      </c>
    </row>
    <row r="17" spans="1:24" ht="23.25" customHeight="1">
      <c r="A17" s="17"/>
      <c r="B17" s="158"/>
      <c r="C17" s="159"/>
      <c r="D17" s="20"/>
      <c r="E17" s="23"/>
      <c r="F17" s="20"/>
      <c r="G17" s="23"/>
      <c r="H17" s="20"/>
      <c r="I17" s="23"/>
      <c r="J17" s="20"/>
      <c r="K17" s="23"/>
      <c r="L17" s="20"/>
      <c r="M17" s="23"/>
      <c r="N17" s="20"/>
      <c r="O17" s="23"/>
      <c r="P17" s="20"/>
      <c r="Q17" s="23"/>
      <c r="R17" s="20"/>
      <c r="S17" s="23"/>
      <c r="T17" s="20"/>
      <c r="U17" s="23"/>
      <c r="V17" s="20"/>
      <c r="W17" s="23"/>
      <c r="X17" s="160"/>
    </row>
    <row r="18" spans="20:23" s="35" customFormat="1" ht="32.25" customHeight="1" thickBot="1">
      <c r="T18" s="48"/>
      <c r="U18" s="48"/>
      <c r="V18" s="48"/>
      <c r="W18" s="48"/>
    </row>
    <row r="19" spans="13:23" s="35" customFormat="1" ht="19.5" customHeight="1" thickBot="1">
      <c r="M19" s="35" t="s">
        <v>34</v>
      </c>
      <c r="O19" s="173"/>
      <c r="P19" s="186"/>
      <c r="Q19" s="174"/>
      <c r="T19" s="169" t="s">
        <v>32</v>
      </c>
      <c r="U19" s="169"/>
      <c r="V19" s="169"/>
      <c r="W19" s="169"/>
    </row>
    <row r="20" spans="1:24" ht="27.75" customHeight="1" hidden="1">
      <c r="A20" s="24"/>
      <c r="C20" s="29"/>
      <c r="D20" s="32"/>
      <c r="E20" s="26">
        <f>SUM(D8+F8+H8+J8+L8+N8+P8+R8+T8)</f>
        <v>210</v>
      </c>
      <c r="F20" s="26">
        <f>SUM(D9+F9+H9+J9+L9+N9+P9+R9+T9)</f>
        <v>253</v>
      </c>
      <c r="G20" s="26">
        <f>SUM(D10+F10+H10+J10+L10+N10+P10+R10+T10)</f>
        <v>264</v>
      </c>
      <c r="H20" s="26">
        <f>SUM(D14+F14+H14+J14+L14+N14+P14+R14+T14)</f>
        <v>264</v>
      </c>
      <c r="I20" s="26">
        <f>SUM(D15+F15+H15+J15+L15+N15+P15+R15+T15)</f>
        <v>264</v>
      </c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7"/>
    </row>
    <row r="21" spans="1:24" ht="21" customHeight="1" hidden="1">
      <c r="A21" s="29"/>
      <c r="C21" s="29"/>
      <c r="D21" s="32"/>
      <c r="E21" s="161" t="s">
        <v>61</v>
      </c>
      <c r="F21" s="161" t="s">
        <v>62</v>
      </c>
      <c r="G21" s="161" t="s">
        <v>21</v>
      </c>
      <c r="H21" s="161" t="s">
        <v>22</v>
      </c>
      <c r="I21" s="161" t="s">
        <v>23</v>
      </c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1"/>
    </row>
    <row r="22" spans="1:24" ht="21" customHeight="1" hidden="1">
      <c r="A22" s="29"/>
      <c r="C22" s="29"/>
      <c r="D22" s="32"/>
      <c r="E22" s="31"/>
      <c r="F22" s="31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1"/>
    </row>
    <row r="23" spans="1:15" ht="21" customHeight="1">
      <c r="A23" s="17"/>
      <c r="B23" s="18"/>
      <c r="C23" s="19"/>
      <c r="D23" s="21"/>
      <c r="E23" s="20"/>
      <c r="F23" s="20"/>
      <c r="G23" s="20"/>
      <c r="H23" s="21"/>
      <c r="I23" s="20"/>
      <c r="J23" s="22"/>
      <c r="K23" s="20"/>
      <c r="L23" s="21"/>
      <c r="M23" s="20"/>
      <c r="N23" s="21"/>
      <c r="O23" s="23"/>
    </row>
    <row r="24" spans="1:15" ht="21" customHeight="1">
      <c r="A24" s="17"/>
      <c r="B24" s="18"/>
      <c r="C24" s="19"/>
      <c r="D24" s="21"/>
      <c r="E24" s="20"/>
      <c r="F24" s="20"/>
      <c r="G24" s="20"/>
      <c r="H24" s="21"/>
      <c r="I24" s="20"/>
      <c r="J24" s="22"/>
      <c r="K24" s="20"/>
      <c r="L24" s="21"/>
      <c r="M24" s="20"/>
      <c r="N24" s="21"/>
      <c r="O24" s="23"/>
    </row>
    <row r="25" spans="1:15" ht="21" customHeight="1">
      <c r="A25" s="17"/>
      <c r="B25" s="18"/>
      <c r="C25" s="19"/>
      <c r="D25" s="21"/>
      <c r="E25" s="20"/>
      <c r="F25" s="20"/>
      <c r="G25" s="20"/>
      <c r="H25" s="21"/>
      <c r="I25" s="20"/>
      <c r="J25" s="22"/>
      <c r="K25" s="20"/>
      <c r="L25" s="21"/>
      <c r="M25" s="20"/>
      <c r="N25" s="21"/>
      <c r="O25" s="23"/>
    </row>
    <row r="26" spans="1:15" ht="21" customHeight="1">
      <c r="A26" s="17"/>
      <c r="B26" s="18"/>
      <c r="C26" s="19"/>
      <c r="D26" s="21"/>
      <c r="E26" s="20"/>
      <c r="F26" s="20"/>
      <c r="G26" s="20"/>
      <c r="H26" s="21"/>
      <c r="I26" s="20"/>
      <c r="J26" s="22"/>
      <c r="K26" s="20"/>
      <c r="L26" s="21"/>
      <c r="M26" s="20"/>
      <c r="N26" s="21"/>
      <c r="O26" s="23"/>
    </row>
    <row r="27" spans="1:15" ht="15">
      <c r="A27" s="24"/>
      <c r="D27" s="25"/>
      <c r="E27" s="25"/>
      <c r="F27" s="25"/>
      <c r="G27" s="25"/>
      <c r="H27" s="25"/>
      <c r="K27" s="27"/>
      <c r="L27" s="28"/>
      <c r="M27" s="27"/>
      <c r="N27" s="28"/>
      <c r="O27" s="27"/>
    </row>
    <row r="28" spans="1:15" ht="15">
      <c r="A28" s="29"/>
      <c r="D28" s="30"/>
      <c r="E28" s="30"/>
      <c r="F28" s="30"/>
      <c r="G28" s="30"/>
      <c r="H28" s="30"/>
      <c r="K28" s="31"/>
      <c r="L28" s="32"/>
      <c r="M28" s="31"/>
      <c r="N28" s="32"/>
      <c r="O28" s="31"/>
    </row>
  </sheetData>
  <sheetProtection sheet="1" objects="1" scenarios="1" selectLockedCells="1"/>
  <protectedRanges>
    <protectedRange sqref="T14:T15" name="Range31"/>
    <protectedRange sqref="R14:R15" name="Range30"/>
    <protectedRange sqref="P14:P15" name="Range29"/>
    <protectedRange sqref="N14:N15" name="Range28"/>
    <protectedRange sqref="L14:L15" name="Range27"/>
    <protectedRange sqref="J14:J15" name="Range26"/>
    <protectedRange sqref="D14:D15" name="Range25"/>
    <protectedRange sqref="C14:C15" name="Range19"/>
    <protectedRange sqref="T8:T10" name="Range18"/>
    <protectedRange sqref="R8:R10" name="Range17"/>
    <protectedRange sqref="P8:P10" name="Range16"/>
    <protectedRange sqref="N9:N10" name="Range15"/>
    <protectedRange sqref="L8:L10" name="Range14"/>
    <protectedRange sqref="J8:J10" name="Range13"/>
    <protectedRange sqref="H8:H10" name="Range12"/>
    <protectedRange sqref="F8:F10" name="Range11"/>
    <protectedRange sqref="D8:D10" name="Range10"/>
    <protectedRange sqref="C8:C10" name="Range9"/>
    <protectedRange sqref="C14:C15" name="Range32"/>
    <protectedRange sqref="D14:D15" name="Range33"/>
    <protectedRange sqref="F14:F15" name="Range34"/>
    <protectedRange sqref="H14:H15" name="Range35"/>
    <protectedRange sqref="V5:W5" name="Range9_1"/>
    <protectedRange sqref="D2:L2" name="Range7"/>
    <protectedRange sqref="D2 S2 V2:W2 Q2 F2:L2" name="Range24_1"/>
    <protectedRange sqref="D2 S2 V2:W2 Q2 F2:L2 B2" name="Range1_1"/>
    <protectedRange sqref="H5:L5" name="Range22_1_1"/>
    <protectedRange sqref="B5 G5:L5" name="Range20_1"/>
    <protectedRange sqref="V5:W5" name="Range21_1"/>
    <protectedRange sqref="V2:W2" name="Range6"/>
    <protectedRange sqref="H5:L5" name="Range8"/>
  </protectedRanges>
  <mergeCells count="18">
    <mergeCell ref="D7:E7"/>
    <mergeCell ref="F7:G7"/>
    <mergeCell ref="H7:I7"/>
    <mergeCell ref="J7:K7"/>
    <mergeCell ref="D2:P2"/>
    <mergeCell ref="A3:X3"/>
    <mergeCell ref="A4:X4"/>
    <mergeCell ref="V2:W2"/>
    <mergeCell ref="T19:W19"/>
    <mergeCell ref="O19:Q19"/>
    <mergeCell ref="F5:L5"/>
    <mergeCell ref="V5:W5"/>
    <mergeCell ref="T7:U7"/>
    <mergeCell ref="V7:W7"/>
    <mergeCell ref="L7:M7"/>
    <mergeCell ref="N7:O7"/>
    <mergeCell ref="P7:Q7"/>
    <mergeCell ref="R7:S7"/>
  </mergeCells>
  <conditionalFormatting sqref="C9">
    <cfRule type="cellIs" priority="1" dxfId="1" operator="notEqual" stopIfTrue="1">
      <formula>$F$20</formula>
    </cfRule>
  </conditionalFormatting>
  <conditionalFormatting sqref="C10">
    <cfRule type="cellIs" priority="2" dxfId="2" operator="notEqual" stopIfTrue="1">
      <formula>$G$20</formula>
    </cfRule>
  </conditionalFormatting>
  <conditionalFormatting sqref="C14">
    <cfRule type="cellIs" priority="3" dxfId="2" operator="notEqual" stopIfTrue="1">
      <formula>$H$20</formula>
    </cfRule>
  </conditionalFormatting>
  <conditionalFormatting sqref="C15">
    <cfRule type="cellIs" priority="4" dxfId="2" operator="notEqual" stopIfTrue="1">
      <formula>$I$20</formula>
    </cfRule>
  </conditionalFormatting>
  <conditionalFormatting sqref="C8">
    <cfRule type="cellIs" priority="5" dxfId="2" operator="notEqual" stopIfTrue="1">
      <formula>$E$20</formula>
    </cfRule>
  </conditionalFormatting>
  <printOptions horizontalCentered="1"/>
  <pageMargins left="0.38" right="0.31" top="0.4" bottom="0.46" header="0.23" footer="0.24"/>
  <pageSetup horizontalDpi="600" verticalDpi="600" orientation="landscape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X28"/>
  <sheetViews>
    <sheetView showGridLines="0" showRowColHeaders="0" workbookViewId="0" topLeftCell="A1">
      <selection activeCell="D2" sqref="D2:P2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6.7109375" style="0" customWidth="1"/>
    <col min="4" max="4" width="5.421875" style="0" customWidth="1"/>
    <col min="5" max="5" width="6.28125" style="0" customWidth="1"/>
    <col min="6" max="6" width="5.421875" style="0" customWidth="1"/>
    <col min="7" max="7" width="6.28125" style="0" customWidth="1"/>
    <col min="8" max="8" width="5.7109375" style="0" customWidth="1"/>
    <col min="9" max="9" width="6.28125" style="0" customWidth="1"/>
    <col min="10" max="10" width="5.7109375" style="0" customWidth="1"/>
    <col min="11" max="11" width="6.28125" style="0" customWidth="1"/>
    <col min="12" max="12" width="5.7109375" style="0" customWidth="1"/>
    <col min="13" max="13" width="6.28125" style="0" customWidth="1"/>
    <col min="14" max="14" width="5.7109375" style="0" customWidth="1"/>
    <col min="15" max="15" width="6.28125" style="0" customWidth="1"/>
    <col min="16" max="16" width="5.7109375" style="0" customWidth="1"/>
    <col min="17" max="17" width="6.28125" style="0" customWidth="1"/>
    <col min="18" max="18" width="5.7109375" style="0" customWidth="1"/>
    <col min="19" max="19" width="6.28125" style="0" customWidth="1"/>
    <col min="20" max="20" width="5.7109375" style="0" customWidth="1"/>
    <col min="21" max="22" width="6.28125" style="0" customWidth="1"/>
    <col min="23" max="23" width="7.28125" style="0" customWidth="1"/>
    <col min="24" max="24" width="5.8515625" style="0" customWidth="1"/>
  </cols>
  <sheetData>
    <row r="1" spans="1:24" s="35" customFormat="1" ht="18" customHeight="1" thickBot="1">
      <c r="A1" s="42"/>
      <c r="X1" s="51" t="s">
        <v>31</v>
      </c>
    </row>
    <row r="2" spans="2:23" s="43" customFormat="1" ht="23.25" customHeight="1" thickBot="1">
      <c r="B2" s="43" t="s">
        <v>27</v>
      </c>
      <c r="D2" s="183" t="s">
        <v>39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Q2" s="44"/>
      <c r="S2" s="45" t="s">
        <v>33</v>
      </c>
      <c r="V2" s="170"/>
      <c r="W2" s="172"/>
    </row>
    <row r="3" spans="1:24" s="43" customFormat="1" ht="17.25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43" customFormat="1" ht="19.5" customHeight="1" thickBot="1">
      <c r="A4" s="176" t="s">
        <v>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3" s="43" customFormat="1" ht="18" customHeight="1" thickBot="1">
      <c r="A5" s="46"/>
      <c r="B5" s="43" t="s">
        <v>30</v>
      </c>
      <c r="F5" s="170" t="s">
        <v>44</v>
      </c>
      <c r="G5" s="171"/>
      <c r="H5" s="171"/>
      <c r="I5" s="171"/>
      <c r="J5" s="171"/>
      <c r="K5" s="171"/>
      <c r="L5" s="172"/>
      <c r="P5" s="46"/>
      <c r="S5" s="47" t="s">
        <v>40</v>
      </c>
      <c r="V5" s="167">
        <v>5</v>
      </c>
      <c r="W5" s="168"/>
    </row>
    <row r="6" ht="13.5" thickBot="1"/>
    <row r="7" spans="1:24" ht="28.5" customHeight="1" thickBot="1">
      <c r="A7" s="3" t="s">
        <v>45</v>
      </c>
      <c r="B7" s="163" t="s">
        <v>46</v>
      </c>
      <c r="C7" s="3" t="s">
        <v>47</v>
      </c>
      <c r="D7" s="178" t="s">
        <v>48</v>
      </c>
      <c r="E7" s="179"/>
      <c r="F7" s="180" t="s">
        <v>49</v>
      </c>
      <c r="G7" s="181"/>
      <c r="H7" s="182" t="s">
        <v>50</v>
      </c>
      <c r="I7" s="181"/>
      <c r="J7" s="182" t="s">
        <v>51</v>
      </c>
      <c r="K7" s="181"/>
      <c r="L7" s="182" t="s">
        <v>52</v>
      </c>
      <c r="M7" s="181"/>
      <c r="N7" s="187" t="s">
        <v>53</v>
      </c>
      <c r="O7" s="179"/>
      <c r="P7" s="187" t="s">
        <v>54</v>
      </c>
      <c r="Q7" s="179"/>
      <c r="R7" s="187" t="s">
        <v>55</v>
      </c>
      <c r="S7" s="179"/>
      <c r="T7" s="187" t="s">
        <v>56</v>
      </c>
      <c r="U7" s="179"/>
      <c r="V7" s="187" t="s">
        <v>4</v>
      </c>
      <c r="W7" s="179"/>
      <c r="X7" s="98" t="s">
        <v>7</v>
      </c>
    </row>
    <row r="8" spans="1:24" ht="52.5" customHeight="1">
      <c r="A8" s="4" t="s">
        <v>8</v>
      </c>
      <c r="B8" s="162" t="s">
        <v>63</v>
      </c>
      <c r="C8" s="50">
        <v>3827</v>
      </c>
      <c r="D8" s="99">
        <v>8</v>
      </c>
      <c r="E8" s="100">
        <f aca="true" t="shared" si="0" ref="E8:E15">D8/C8%</f>
        <v>0.20904102430101906</v>
      </c>
      <c r="F8" s="101">
        <v>30</v>
      </c>
      <c r="G8" s="100">
        <f aca="true" t="shared" si="1" ref="G8:G15">F8/C8%</f>
        <v>0.7839038411288215</v>
      </c>
      <c r="H8" s="102">
        <v>147</v>
      </c>
      <c r="I8" s="100">
        <f aca="true" t="shared" si="2" ref="I8:I15">H8/C8%</f>
        <v>3.841128821531225</v>
      </c>
      <c r="J8" s="102">
        <v>199</v>
      </c>
      <c r="K8" s="100">
        <f aca="true" t="shared" si="3" ref="K8:K15">J8/C8%</f>
        <v>5.199895479487849</v>
      </c>
      <c r="L8" s="102">
        <v>455</v>
      </c>
      <c r="M8" s="100">
        <f aca="true" t="shared" si="4" ref="M8:M15">L8/C8%</f>
        <v>11.889208257120458</v>
      </c>
      <c r="N8" s="103">
        <v>805</v>
      </c>
      <c r="O8" s="100">
        <f aca="true" t="shared" si="5" ref="O8:O15">N8/C8%</f>
        <v>21.034753070290044</v>
      </c>
      <c r="P8" s="103">
        <v>1209</v>
      </c>
      <c r="Q8" s="100">
        <f aca="true" t="shared" si="6" ref="Q8:Q15">P8/C8%</f>
        <v>31.591324797491506</v>
      </c>
      <c r="R8" s="103">
        <v>450</v>
      </c>
      <c r="S8" s="104">
        <f aca="true" t="shared" si="7" ref="S8:S15">R8/C8%</f>
        <v>11.758557616932322</v>
      </c>
      <c r="T8" s="103">
        <v>524</v>
      </c>
      <c r="U8" s="105">
        <f aca="true" t="shared" si="8" ref="U8:U15">T8/C8%</f>
        <v>13.692187091716749</v>
      </c>
      <c r="V8" s="106">
        <v>3303</v>
      </c>
      <c r="W8" s="100">
        <f aca="true" t="shared" si="9" ref="W8:W15">V8/C8%</f>
        <v>86.30781290828324</v>
      </c>
      <c r="X8" s="107">
        <f aca="true" t="shared" si="10" ref="X8:X15">(D8*1+F8*2+H8*3+J8*4+L8*5+N8*6+P8*7+R8*8+T8*9)/C8</f>
        <v>6.581917951397962</v>
      </c>
    </row>
    <row r="9" spans="1:24" ht="48.75" customHeight="1" thickBot="1">
      <c r="A9" s="108" t="s">
        <v>9</v>
      </c>
      <c r="B9" s="109" t="s">
        <v>64</v>
      </c>
      <c r="C9" s="110">
        <v>3862</v>
      </c>
      <c r="D9" s="111">
        <v>20</v>
      </c>
      <c r="E9" s="112">
        <f t="shared" si="0"/>
        <v>0.5178663904712585</v>
      </c>
      <c r="F9" s="113">
        <v>51</v>
      </c>
      <c r="G9" s="112">
        <f t="shared" si="1"/>
        <v>1.3205592957017092</v>
      </c>
      <c r="H9" s="114">
        <v>85</v>
      </c>
      <c r="I9" s="112">
        <f t="shared" si="2"/>
        <v>2.2009321595028486</v>
      </c>
      <c r="J9" s="114">
        <v>125</v>
      </c>
      <c r="K9" s="112">
        <f t="shared" si="3"/>
        <v>3.2366649404453653</v>
      </c>
      <c r="L9" s="114">
        <v>275</v>
      </c>
      <c r="M9" s="112">
        <f t="shared" si="4"/>
        <v>7.120662868979804</v>
      </c>
      <c r="N9" s="115">
        <v>535</v>
      </c>
      <c r="O9" s="112">
        <f t="shared" si="5"/>
        <v>13.852925945106163</v>
      </c>
      <c r="P9" s="115">
        <v>989</v>
      </c>
      <c r="Q9" s="112">
        <f t="shared" si="6"/>
        <v>25.60849300880373</v>
      </c>
      <c r="R9" s="115">
        <v>228</v>
      </c>
      <c r="S9" s="112">
        <f t="shared" si="7"/>
        <v>5.903676851372347</v>
      </c>
      <c r="T9" s="115">
        <v>1554</v>
      </c>
      <c r="U9" s="112">
        <f t="shared" si="8"/>
        <v>40.23821853961678</v>
      </c>
      <c r="V9" s="114">
        <f aca="true" t="shared" si="11" ref="V9:V15">D9+F9+H9+J9+L9+N9+P9+R9</f>
        <v>2308</v>
      </c>
      <c r="W9" s="112">
        <f t="shared" si="9"/>
        <v>59.761781460383226</v>
      </c>
      <c r="X9" s="116">
        <f t="shared" si="10"/>
        <v>7.300621439668565</v>
      </c>
    </row>
    <row r="10" spans="1:24" ht="62.25" customHeight="1" thickBot="1" thickTop="1">
      <c r="A10" s="117" t="s">
        <v>10</v>
      </c>
      <c r="B10" s="118" t="s">
        <v>65</v>
      </c>
      <c r="C10" s="119">
        <v>3806</v>
      </c>
      <c r="D10" s="120">
        <v>20</v>
      </c>
      <c r="E10" s="121">
        <f t="shared" si="0"/>
        <v>0.5254860746190225</v>
      </c>
      <c r="F10" s="122">
        <v>51</v>
      </c>
      <c r="G10" s="121">
        <f t="shared" si="1"/>
        <v>1.3399894902785074</v>
      </c>
      <c r="H10" s="123">
        <v>85</v>
      </c>
      <c r="I10" s="121">
        <f t="shared" si="2"/>
        <v>2.233315817130846</v>
      </c>
      <c r="J10" s="123">
        <v>125</v>
      </c>
      <c r="K10" s="121">
        <f t="shared" si="3"/>
        <v>3.284287966368891</v>
      </c>
      <c r="L10" s="123">
        <v>275</v>
      </c>
      <c r="M10" s="121">
        <f t="shared" si="4"/>
        <v>7.22543352601156</v>
      </c>
      <c r="N10" s="124">
        <v>535</v>
      </c>
      <c r="O10" s="121">
        <f t="shared" si="5"/>
        <v>14.056752496058854</v>
      </c>
      <c r="P10" s="124">
        <v>989</v>
      </c>
      <c r="Q10" s="121">
        <f t="shared" si="6"/>
        <v>25.985286389910666</v>
      </c>
      <c r="R10" s="124">
        <v>228</v>
      </c>
      <c r="S10" s="121">
        <f t="shared" si="7"/>
        <v>5.990541250656857</v>
      </c>
      <c r="T10" s="124">
        <v>1498</v>
      </c>
      <c r="U10" s="121">
        <f t="shared" si="8"/>
        <v>39.35890698896479</v>
      </c>
      <c r="V10" s="123">
        <f t="shared" si="11"/>
        <v>2308</v>
      </c>
      <c r="W10" s="121">
        <f t="shared" si="9"/>
        <v>60.6410930110352</v>
      </c>
      <c r="X10" s="125">
        <f t="shared" si="10"/>
        <v>7.2756174461376775</v>
      </c>
    </row>
    <row r="11" spans="1:24" ht="29.25" customHeight="1" thickTop="1">
      <c r="A11" s="72" t="s">
        <v>11</v>
      </c>
      <c r="B11" s="73" t="s">
        <v>57</v>
      </c>
      <c r="C11" s="126">
        <f>C10</f>
        <v>3806</v>
      </c>
      <c r="D11" s="127">
        <f>D10+(D15-D10)/4</f>
        <v>39.75</v>
      </c>
      <c r="E11" s="128">
        <f t="shared" si="0"/>
        <v>1.0444035733053074</v>
      </c>
      <c r="F11" s="127">
        <f>F10+(F15-F10)/4</f>
        <v>78.25</v>
      </c>
      <c r="G11" s="128">
        <f t="shared" si="1"/>
        <v>2.055964266946926</v>
      </c>
      <c r="H11" s="127">
        <f>H10+(H15-H10)/4</f>
        <v>101.25</v>
      </c>
      <c r="I11" s="128">
        <f t="shared" si="2"/>
        <v>2.6602732527588016</v>
      </c>
      <c r="J11" s="127">
        <f>J10+(J15-J10)/4</f>
        <v>143.75</v>
      </c>
      <c r="K11" s="128">
        <f t="shared" si="3"/>
        <v>3.7769311613242245</v>
      </c>
      <c r="L11" s="127">
        <f>L10+(L15-L10)/4</f>
        <v>293.75</v>
      </c>
      <c r="M11" s="128">
        <f t="shared" si="4"/>
        <v>7.718076720966894</v>
      </c>
      <c r="N11" s="127">
        <f>N10+(N15-N10)/4</f>
        <v>575</v>
      </c>
      <c r="O11" s="128">
        <f t="shared" si="5"/>
        <v>15.107724645296898</v>
      </c>
      <c r="P11" s="127">
        <f>P10+(P15-P10)/4</f>
        <v>1079.25</v>
      </c>
      <c r="Q11" s="128">
        <f t="shared" si="6"/>
        <v>28.356542301629005</v>
      </c>
      <c r="R11" s="127">
        <f>R10+(R15-R10)/4</f>
        <v>278</v>
      </c>
      <c r="S11" s="128">
        <f t="shared" si="7"/>
        <v>7.304256437204414</v>
      </c>
      <c r="T11" s="127">
        <f>T10+(T15-T10)/4</f>
        <v>1217</v>
      </c>
      <c r="U11" s="128">
        <f t="shared" si="8"/>
        <v>31.975827640567523</v>
      </c>
      <c r="V11" s="129">
        <f t="shared" si="11"/>
        <v>2589</v>
      </c>
      <c r="W11" s="128">
        <f t="shared" si="9"/>
        <v>68.02417235943247</v>
      </c>
      <c r="X11" s="130">
        <f t="shared" si="10"/>
        <v>7.021939043615344</v>
      </c>
    </row>
    <row r="12" spans="1:24" ht="29.25" customHeight="1">
      <c r="A12" s="9" t="s">
        <v>12</v>
      </c>
      <c r="B12" s="10" t="s">
        <v>58</v>
      </c>
      <c r="C12" s="131">
        <f>C10</f>
        <v>3806</v>
      </c>
      <c r="D12" s="132">
        <f>D10+(D15-D10)*2/4</f>
        <v>59.5</v>
      </c>
      <c r="E12" s="133">
        <f t="shared" si="0"/>
        <v>1.5633210719915922</v>
      </c>
      <c r="F12" s="132">
        <f>F10+(F15-F10)*2/4</f>
        <v>105.5</v>
      </c>
      <c r="G12" s="133">
        <f t="shared" si="1"/>
        <v>2.771939043615344</v>
      </c>
      <c r="H12" s="132">
        <f>H10+(H15-H10)*2/4</f>
        <v>117.5</v>
      </c>
      <c r="I12" s="133">
        <f t="shared" si="2"/>
        <v>3.0872306883867577</v>
      </c>
      <c r="J12" s="132">
        <f>J10+(J15-J10)*2/4</f>
        <v>162.5</v>
      </c>
      <c r="K12" s="133">
        <f t="shared" si="3"/>
        <v>4.269574356279558</v>
      </c>
      <c r="L12" s="132">
        <f>L10+(L15-L10)*2/4</f>
        <v>312.5</v>
      </c>
      <c r="M12" s="133">
        <f t="shared" si="4"/>
        <v>8.210719915922228</v>
      </c>
      <c r="N12" s="132">
        <f>N10+(N15-N10)*2/4</f>
        <v>615</v>
      </c>
      <c r="O12" s="133">
        <f t="shared" si="5"/>
        <v>16.158696794534944</v>
      </c>
      <c r="P12" s="132">
        <f>P10+(P15-P10)*2/4</f>
        <v>1169.5</v>
      </c>
      <c r="Q12" s="133">
        <f t="shared" si="6"/>
        <v>30.727798213347345</v>
      </c>
      <c r="R12" s="132">
        <f>R10+(R15-R10)*2/4</f>
        <v>328</v>
      </c>
      <c r="S12" s="133">
        <f t="shared" si="7"/>
        <v>8.61797162375197</v>
      </c>
      <c r="T12" s="132">
        <f>T10+(T15-T10)*2/4</f>
        <v>936</v>
      </c>
      <c r="U12" s="133">
        <f t="shared" si="8"/>
        <v>24.592748292170256</v>
      </c>
      <c r="V12" s="134">
        <f t="shared" si="11"/>
        <v>2870</v>
      </c>
      <c r="W12" s="133">
        <f t="shared" si="9"/>
        <v>75.40725170782974</v>
      </c>
      <c r="X12" s="135">
        <f t="shared" si="10"/>
        <v>6.768260641093011</v>
      </c>
    </row>
    <row r="13" spans="1:24" ht="29.25" customHeight="1">
      <c r="A13" s="9" t="s">
        <v>13</v>
      </c>
      <c r="B13" s="10" t="s">
        <v>59</v>
      </c>
      <c r="C13" s="131">
        <f>C11</f>
        <v>3806</v>
      </c>
      <c r="D13" s="132">
        <f>D10+(D15-D10)*3/4</f>
        <v>79.25</v>
      </c>
      <c r="E13" s="133">
        <f t="shared" si="0"/>
        <v>2.0822385706778768</v>
      </c>
      <c r="F13" s="132">
        <f>F10+(F15-F10)*3/4</f>
        <v>132.75</v>
      </c>
      <c r="G13" s="133">
        <f t="shared" si="1"/>
        <v>3.487913820283762</v>
      </c>
      <c r="H13" s="132">
        <f>H10+(H15-H10)*3/4</f>
        <v>133.75</v>
      </c>
      <c r="I13" s="133">
        <f t="shared" si="2"/>
        <v>3.5141881240147135</v>
      </c>
      <c r="J13" s="132">
        <f>J10+(J15-J10)*3/4</f>
        <v>181.25</v>
      </c>
      <c r="K13" s="133">
        <f t="shared" si="3"/>
        <v>4.762217551234892</v>
      </c>
      <c r="L13" s="132">
        <f>L10+(L15-L10)*3/4</f>
        <v>331.25</v>
      </c>
      <c r="M13" s="133">
        <f t="shared" si="4"/>
        <v>8.70336311087756</v>
      </c>
      <c r="N13" s="132">
        <f>N10+(N15-N10)*3/4</f>
        <v>655</v>
      </c>
      <c r="O13" s="133">
        <f t="shared" si="5"/>
        <v>17.20966894377299</v>
      </c>
      <c r="P13" s="132">
        <f>P10+(P15-P10)*3/4</f>
        <v>1259.75</v>
      </c>
      <c r="Q13" s="133">
        <f t="shared" si="6"/>
        <v>33.099054125065685</v>
      </c>
      <c r="R13" s="132">
        <f>R10+(R15-R10)*3/4</f>
        <v>378</v>
      </c>
      <c r="S13" s="133">
        <f t="shared" si="7"/>
        <v>9.931686810299526</v>
      </c>
      <c r="T13" s="132">
        <f>T10+(T15-T10)*3/4</f>
        <v>655</v>
      </c>
      <c r="U13" s="133">
        <f t="shared" si="8"/>
        <v>17.20966894377299</v>
      </c>
      <c r="V13" s="134">
        <f t="shared" si="11"/>
        <v>3151</v>
      </c>
      <c r="W13" s="133">
        <f t="shared" si="9"/>
        <v>82.790331056227</v>
      </c>
      <c r="X13" s="135">
        <f t="shared" si="10"/>
        <v>6.514582238570678</v>
      </c>
    </row>
    <row r="14" spans="1:24" ht="29.25" customHeight="1" thickBot="1">
      <c r="A14" s="69" t="s">
        <v>14</v>
      </c>
      <c r="B14" s="136" t="s">
        <v>15</v>
      </c>
      <c r="C14" s="137">
        <f>C11</f>
        <v>3806</v>
      </c>
      <c r="D14" s="138">
        <v>99</v>
      </c>
      <c r="E14" s="139">
        <f t="shared" si="0"/>
        <v>2.6011560693641615</v>
      </c>
      <c r="F14" s="140">
        <v>160</v>
      </c>
      <c r="G14" s="139">
        <f t="shared" si="1"/>
        <v>4.20388859695218</v>
      </c>
      <c r="H14" s="141">
        <v>100</v>
      </c>
      <c r="I14" s="139">
        <f t="shared" si="2"/>
        <v>2.627430373095113</v>
      </c>
      <c r="J14" s="141">
        <v>175</v>
      </c>
      <c r="K14" s="139">
        <f t="shared" si="3"/>
        <v>4.598003152916448</v>
      </c>
      <c r="L14" s="141">
        <v>325</v>
      </c>
      <c r="M14" s="139">
        <f t="shared" si="4"/>
        <v>8.539148712559117</v>
      </c>
      <c r="N14" s="142">
        <v>595</v>
      </c>
      <c r="O14" s="139">
        <f t="shared" si="5"/>
        <v>15.63321071991592</v>
      </c>
      <c r="P14" s="142">
        <v>1290</v>
      </c>
      <c r="Q14" s="139">
        <f t="shared" si="6"/>
        <v>33.893851812926954</v>
      </c>
      <c r="R14" s="142">
        <v>328</v>
      </c>
      <c r="S14" s="139">
        <f t="shared" si="7"/>
        <v>8.61797162375197</v>
      </c>
      <c r="T14" s="142">
        <v>734</v>
      </c>
      <c r="U14" s="139">
        <f t="shared" si="8"/>
        <v>19.285338938518127</v>
      </c>
      <c r="V14" s="141">
        <f t="shared" si="11"/>
        <v>3072</v>
      </c>
      <c r="W14" s="139">
        <f t="shared" si="9"/>
        <v>80.71466106148186</v>
      </c>
      <c r="X14" s="143">
        <f t="shared" si="10"/>
        <v>6.535470310036784</v>
      </c>
    </row>
    <row r="15" spans="1:24" ht="33.75" customHeight="1" thickBot="1" thickTop="1">
      <c r="A15" s="144" t="s">
        <v>16</v>
      </c>
      <c r="B15" s="145" t="s">
        <v>17</v>
      </c>
      <c r="C15" s="146">
        <f>C11</f>
        <v>3806</v>
      </c>
      <c r="D15" s="147">
        <v>99</v>
      </c>
      <c r="E15" s="148">
        <f t="shared" si="0"/>
        <v>2.6011560693641615</v>
      </c>
      <c r="F15" s="149">
        <v>160</v>
      </c>
      <c r="G15" s="148">
        <f t="shared" si="1"/>
        <v>4.20388859695218</v>
      </c>
      <c r="H15" s="150">
        <v>150</v>
      </c>
      <c r="I15" s="148">
        <f t="shared" si="2"/>
        <v>3.941145559642669</v>
      </c>
      <c r="J15" s="150">
        <v>200</v>
      </c>
      <c r="K15" s="148">
        <f t="shared" si="3"/>
        <v>5.254860746190226</v>
      </c>
      <c r="L15" s="150">
        <v>350</v>
      </c>
      <c r="M15" s="148">
        <f t="shared" si="4"/>
        <v>9.196006305832896</v>
      </c>
      <c r="N15" s="151">
        <v>695</v>
      </c>
      <c r="O15" s="148">
        <f t="shared" si="5"/>
        <v>18.260641093011035</v>
      </c>
      <c r="P15" s="151">
        <v>1350</v>
      </c>
      <c r="Q15" s="148">
        <f t="shared" si="6"/>
        <v>35.47031003678402</v>
      </c>
      <c r="R15" s="151">
        <v>428</v>
      </c>
      <c r="S15" s="148">
        <f t="shared" si="7"/>
        <v>11.245401996847082</v>
      </c>
      <c r="T15" s="151">
        <v>374</v>
      </c>
      <c r="U15" s="148">
        <f t="shared" si="8"/>
        <v>9.826589595375722</v>
      </c>
      <c r="V15" s="150">
        <f t="shared" si="11"/>
        <v>3432</v>
      </c>
      <c r="W15" s="148">
        <f t="shared" si="9"/>
        <v>90.17341040462428</v>
      </c>
      <c r="X15" s="152">
        <f t="shared" si="10"/>
        <v>6.260903836048345</v>
      </c>
    </row>
    <row r="16" spans="1:24" ht="30.75" customHeight="1" thickBot="1" thickTop="1">
      <c r="A16" s="16" t="s">
        <v>18</v>
      </c>
      <c r="B16" s="153" t="s">
        <v>60</v>
      </c>
      <c r="C16" s="154"/>
      <c r="D16" s="155">
        <f>D10-D15</f>
        <v>-79</v>
      </c>
      <c r="E16" s="156"/>
      <c r="F16" s="155">
        <f>F10-F15</f>
        <v>-109</v>
      </c>
      <c r="G16" s="156"/>
      <c r="H16" s="155">
        <f>H10-H15</f>
        <v>-65</v>
      </c>
      <c r="I16" s="156"/>
      <c r="J16" s="155">
        <f>J10-J15</f>
        <v>-75</v>
      </c>
      <c r="K16" s="156"/>
      <c r="L16" s="155">
        <f>L10-L15</f>
        <v>-75</v>
      </c>
      <c r="M16" s="156"/>
      <c r="N16" s="155">
        <f>N10-N15</f>
        <v>-160</v>
      </c>
      <c r="O16" s="156"/>
      <c r="P16" s="155">
        <f>P10-P15</f>
        <v>-361</v>
      </c>
      <c r="Q16" s="156"/>
      <c r="R16" s="155">
        <f>R10-R15</f>
        <v>-200</v>
      </c>
      <c r="S16" s="156"/>
      <c r="T16" s="155">
        <f>T10-T15</f>
        <v>1124</v>
      </c>
      <c r="U16" s="156"/>
      <c r="V16" s="155">
        <f>V10-V15</f>
        <v>-1124</v>
      </c>
      <c r="W16" s="156"/>
      <c r="X16" s="157">
        <f>X10-X15</f>
        <v>1.0147136100893324</v>
      </c>
    </row>
    <row r="17" spans="1:24" ht="23.25" customHeight="1">
      <c r="A17" s="17"/>
      <c r="B17" s="158"/>
      <c r="C17" s="159"/>
      <c r="D17" s="20"/>
      <c r="E17" s="23"/>
      <c r="F17" s="20"/>
      <c r="G17" s="23"/>
      <c r="H17" s="20"/>
      <c r="I17" s="23"/>
      <c r="J17" s="20"/>
      <c r="K17" s="23"/>
      <c r="L17" s="20"/>
      <c r="M17" s="23"/>
      <c r="N17" s="20"/>
      <c r="O17" s="23"/>
      <c r="P17" s="20"/>
      <c r="Q17" s="23"/>
      <c r="R17" s="20"/>
      <c r="S17" s="23"/>
      <c r="T17" s="20"/>
      <c r="U17" s="23"/>
      <c r="V17" s="20"/>
      <c r="W17" s="23"/>
      <c r="X17" s="160"/>
    </row>
    <row r="18" spans="20:23" s="35" customFormat="1" ht="32.25" customHeight="1" thickBot="1">
      <c r="T18" s="48"/>
      <c r="U18" s="48"/>
      <c r="V18" s="48"/>
      <c r="W18" s="48"/>
    </row>
    <row r="19" spans="13:23" s="35" customFormat="1" ht="19.5" customHeight="1" thickBot="1">
      <c r="M19" s="35" t="s">
        <v>34</v>
      </c>
      <c r="O19" s="173"/>
      <c r="P19" s="186"/>
      <c r="Q19" s="174"/>
      <c r="T19" s="169" t="s">
        <v>32</v>
      </c>
      <c r="U19" s="169"/>
      <c r="V19" s="169"/>
      <c r="W19" s="169"/>
    </row>
    <row r="20" spans="1:24" ht="27.75" customHeight="1" hidden="1">
      <c r="A20" s="24"/>
      <c r="C20" s="29"/>
      <c r="D20" s="32"/>
      <c r="E20" s="26">
        <f>SUM(D8+F8+H8+J8+L8+N8+P8+R8+T8)</f>
        <v>3827</v>
      </c>
      <c r="F20" s="26">
        <f>SUM(D9+F9+H9+J9+L9+N9+P9+R9+T9)</f>
        <v>3862</v>
      </c>
      <c r="G20" s="26">
        <f>SUM(D10+F10+H10+J10+L10+N10+P10+R10+T10)</f>
        <v>3806</v>
      </c>
      <c r="H20" s="26">
        <f>SUM(D14+F14+H14+J14+L14+N14+P14+R14+T14)</f>
        <v>3806</v>
      </c>
      <c r="I20" s="26">
        <f>SUM(D15+F15+H15+J15+L15+N15+P15+R15+T15)</f>
        <v>3806</v>
      </c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7"/>
    </row>
    <row r="21" spans="1:24" ht="21" customHeight="1" hidden="1">
      <c r="A21" s="29"/>
      <c r="C21" s="29"/>
      <c r="D21" s="32"/>
      <c r="E21" s="161" t="s">
        <v>61</v>
      </c>
      <c r="F21" s="161" t="s">
        <v>62</v>
      </c>
      <c r="G21" s="161" t="s">
        <v>21</v>
      </c>
      <c r="H21" s="161" t="s">
        <v>22</v>
      </c>
      <c r="I21" s="161" t="s">
        <v>23</v>
      </c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1"/>
    </row>
    <row r="22" spans="1:24" ht="21" customHeight="1">
      <c r="A22" s="29"/>
      <c r="C22" s="29"/>
      <c r="D22" s="32"/>
      <c r="E22" s="31"/>
      <c r="F22" s="31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1"/>
    </row>
    <row r="23" spans="1:15" ht="21" customHeight="1">
      <c r="A23" s="17"/>
      <c r="B23" s="18"/>
      <c r="C23" s="19"/>
      <c r="D23" s="21"/>
      <c r="E23" s="20"/>
      <c r="F23" s="20"/>
      <c r="G23" s="20"/>
      <c r="H23" s="21"/>
      <c r="I23" s="20"/>
      <c r="J23" s="22"/>
      <c r="K23" s="20"/>
      <c r="L23" s="21"/>
      <c r="M23" s="20"/>
      <c r="N23" s="21"/>
      <c r="O23" s="23"/>
    </row>
    <row r="24" spans="1:15" ht="21" customHeight="1">
      <c r="A24" s="17"/>
      <c r="B24" s="18"/>
      <c r="C24" s="19"/>
      <c r="D24" s="21"/>
      <c r="E24" s="20"/>
      <c r="F24" s="20"/>
      <c r="G24" s="20"/>
      <c r="H24" s="21"/>
      <c r="I24" s="20"/>
      <c r="J24" s="22"/>
      <c r="K24" s="20"/>
      <c r="L24" s="21"/>
      <c r="M24" s="20"/>
      <c r="N24" s="21"/>
      <c r="O24" s="23"/>
    </row>
    <row r="25" spans="1:15" ht="21" customHeight="1">
      <c r="A25" s="17"/>
      <c r="B25" s="18"/>
      <c r="C25" s="19"/>
      <c r="D25" s="21"/>
      <c r="E25" s="20"/>
      <c r="F25" s="20"/>
      <c r="G25" s="20"/>
      <c r="H25" s="21"/>
      <c r="I25" s="20"/>
      <c r="J25" s="22"/>
      <c r="K25" s="20"/>
      <c r="L25" s="21"/>
      <c r="M25" s="20"/>
      <c r="N25" s="21"/>
      <c r="O25" s="23"/>
    </row>
    <row r="26" spans="1:15" ht="21" customHeight="1">
      <c r="A26" s="17"/>
      <c r="B26" s="18"/>
      <c r="C26" s="19"/>
      <c r="D26" s="21"/>
      <c r="E26" s="20"/>
      <c r="F26" s="20"/>
      <c r="G26" s="20"/>
      <c r="H26" s="21"/>
      <c r="I26" s="20"/>
      <c r="J26" s="22"/>
      <c r="K26" s="20"/>
      <c r="L26" s="21"/>
      <c r="M26" s="20"/>
      <c r="N26" s="21"/>
      <c r="O26" s="23"/>
    </row>
    <row r="27" spans="1:15" ht="15">
      <c r="A27" s="24"/>
      <c r="D27" s="25"/>
      <c r="E27" s="25"/>
      <c r="F27" s="25"/>
      <c r="G27" s="25"/>
      <c r="H27" s="25"/>
      <c r="K27" s="27"/>
      <c r="L27" s="28"/>
      <c r="M27" s="27"/>
      <c r="N27" s="28"/>
      <c r="O27" s="27"/>
    </row>
    <row r="28" spans="1:15" ht="15">
      <c r="A28" s="29"/>
      <c r="D28" s="30"/>
      <c r="E28" s="30"/>
      <c r="F28" s="30"/>
      <c r="G28" s="30"/>
      <c r="H28" s="30"/>
      <c r="K28" s="31"/>
      <c r="L28" s="32"/>
      <c r="M28" s="31"/>
      <c r="N28" s="32"/>
      <c r="O28" s="31"/>
    </row>
  </sheetData>
  <sheetProtection sheet="1" objects="1" scenarios="1" selectLockedCells="1" selectUnlockedCells="1"/>
  <protectedRanges>
    <protectedRange sqref="T14:T15" name="Range31"/>
    <protectedRange sqref="R14:R15" name="Range30"/>
    <protectedRange sqref="P14:P15" name="Range29"/>
    <protectedRange sqref="N14:N15" name="Range28"/>
    <protectedRange sqref="L14:L15" name="Range27"/>
    <protectedRange sqref="J14:J15" name="Range26"/>
    <protectedRange sqref="D14:D15" name="Range25"/>
    <protectedRange sqref="C14:C15" name="Range19"/>
    <protectedRange sqref="T8:T10" name="Range18"/>
    <protectedRange sqref="R8:R10" name="Range17"/>
    <protectedRange sqref="P8:P10" name="Range16"/>
    <protectedRange sqref="N9:N10" name="Range15"/>
    <protectedRange sqref="L8:L10" name="Range14"/>
    <protectedRange sqref="J8:J10" name="Range13"/>
    <protectedRange sqref="H8:H10" name="Range12"/>
    <protectedRange sqref="F8:F10" name="Range11"/>
    <protectedRange sqref="D8:D10" name="Range10"/>
    <protectedRange sqref="C8:C10" name="Range9"/>
    <protectedRange sqref="C14:C15" name="Range32"/>
    <protectedRange sqref="D14:D15" name="Range33"/>
    <protectedRange sqref="F14:F15" name="Range34"/>
    <protectedRange sqref="H14:H15" name="Range35"/>
    <protectedRange sqref="V5:W5" name="Range9_1"/>
    <protectedRange sqref="D2:L2" name="Range7"/>
    <protectedRange sqref="D2 S2 V2:W2 Q2 F2:L2" name="Range24_1"/>
    <protectedRange sqref="D2 S2 V2:W2 Q2 F2:L2 B2" name="Range1_1"/>
    <protectedRange sqref="H5:L5" name="Range22_1_1"/>
    <protectedRange sqref="B5 G5:L5" name="Range20_1"/>
    <protectedRange sqref="V5:W5" name="Range21_1"/>
    <protectedRange sqref="V2:W2" name="Range6"/>
    <protectedRange sqref="H5:L5" name="Range8"/>
  </protectedRanges>
  <mergeCells count="18">
    <mergeCell ref="D7:E7"/>
    <mergeCell ref="F7:G7"/>
    <mergeCell ref="H7:I7"/>
    <mergeCell ref="J7:K7"/>
    <mergeCell ref="D2:P2"/>
    <mergeCell ref="A3:X3"/>
    <mergeCell ref="A4:X4"/>
    <mergeCell ref="V2:W2"/>
    <mergeCell ref="T19:W19"/>
    <mergeCell ref="O19:Q19"/>
    <mergeCell ref="F5:L5"/>
    <mergeCell ref="V5:W5"/>
    <mergeCell ref="T7:U7"/>
    <mergeCell ref="V7:W7"/>
    <mergeCell ref="L7:M7"/>
    <mergeCell ref="N7:O7"/>
    <mergeCell ref="P7:Q7"/>
    <mergeCell ref="R7:S7"/>
  </mergeCells>
  <conditionalFormatting sqref="C9">
    <cfRule type="cellIs" priority="1" dxfId="1" operator="notEqual" stopIfTrue="1">
      <formula>$F$20</formula>
    </cfRule>
  </conditionalFormatting>
  <conditionalFormatting sqref="C10">
    <cfRule type="cellIs" priority="2" dxfId="2" operator="notEqual" stopIfTrue="1">
      <formula>$G$20</formula>
    </cfRule>
  </conditionalFormatting>
  <conditionalFormatting sqref="C14">
    <cfRule type="cellIs" priority="3" dxfId="2" operator="notEqual" stopIfTrue="1">
      <formula>$H$20</formula>
    </cfRule>
  </conditionalFormatting>
  <conditionalFormatting sqref="C15">
    <cfRule type="cellIs" priority="4" dxfId="2" operator="notEqual" stopIfTrue="1">
      <formula>$I$20</formula>
    </cfRule>
  </conditionalFormatting>
  <conditionalFormatting sqref="C8">
    <cfRule type="cellIs" priority="5" dxfId="2" operator="notEqual" stopIfTrue="1">
      <formula>$E$20</formula>
    </cfRule>
  </conditionalFormatting>
  <printOptions horizontalCentered="1"/>
  <pageMargins left="0.38" right="0.31" top="0.4" bottom="0.46" header="0.23" footer="0.24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PPDMJG</Manager>
  <Company>Kementerian Pendidikan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BORANG HC 1</dc:title>
  <dc:subject/>
  <dc:creator>anwrirfan</dc:creator>
  <cp:keywords/>
  <dc:description/>
  <cp:lastModifiedBy>Kementerian Pendidikan Malaysia</cp:lastModifiedBy>
  <cp:lastPrinted>2008-05-22T03:41:44Z</cp:lastPrinted>
  <dcterms:created xsi:type="dcterms:W3CDTF">2008-01-31T01:52:11Z</dcterms:created>
  <dcterms:modified xsi:type="dcterms:W3CDTF">2009-05-20T06:21:47Z</dcterms:modified>
  <cp:category/>
  <cp:version/>
  <cp:contentType/>
  <cp:contentStatus/>
</cp:coreProperties>
</file>